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wmitchell-my.sharepoint.com/personal/adam_borrego_mitchellhamline_edu/Documents/0 WORK FILES/New Grad Planner/No Macro/"/>
    </mc:Choice>
  </mc:AlternateContent>
  <xr:revisionPtr revIDLastSave="19" documentId="8_{75361234-F799-4C6C-BA6D-700C8D237FC5}" xr6:coauthVersionLast="47" xr6:coauthVersionMax="47" xr10:uidLastSave="{B506FD14-0F4E-41C5-889B-CB891040DC69}"/>
  <bookViews>
    <workbookView xWindow="-108" yWindow="-108" windowWidth="23256" windowHeight="12576" activeTab="1" xr2:uid="{DF5ABE6A-21CF-4513-87EE-90B3C7605E6C}"/>
  </bookViews>
  <sheets>
    <sheet name="Graduation Req's" sheetId="9" r:id="rId1"/>
    <sheet name="Plan" sheetId="2" r:id="rId2"/>
    <sheet name="Certificates" sheetId="12" r:id="rId3"/>
  </sheets>
  <externalReferences>
    <externalReference r:id="rId4"/>
  </externalReferences>
  <definedNames>
    <definedName name="Fall_A" localSheetId="2">[1]Plan!$K$4:$L$8</definedName>
    <definedName name="Fall_A">Plan!$K$113:$L$117</definedName>
    <definedName name="Fall_B" localSheetId="2">[1]Plan!$M$4:$N$9</definedName>
    <definedName name="Fall_B">Plan!$M$113:$N$118</definedName>
    <definedName name="Fall_O" localSheetId="2">[1]Plan!$O$4:$P$20</definedName>
    <definedName name="Fall_O">Plan!$O$113:$P$129</definedName>
    <definedName name="Spring_A" localSheetId="2">[1]Plan!$K$30:$L$35</definedName>
    <definedName name="Spring_A">Plan!$K$139:$L$144</definedName>
    <definedName name="Spring_B" localSheetId="2">[1]Plan!$M$30:$N$34</definedName>
    <definedName name="Spring_B">Plan!$M$139:$N$143</definedName>
    <definedName name="Spring_O" localSheetId="2">[1]Plan!$O$30:$P$45</definedName>
    <definedName name="Spring_O">Plan!$O$139:$P$154</definedName>
    <definedName name="Summer" localSheetId="2">[1]Plan!$Q$30:$R$47</definedName>
    <definedName name="Summer">Plan!$Q$139:$R$156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1" i="2" l="1"/>
  <c r="G55" i="2"/>
  <c r="E91" i="2"/>
  <c r="E90" i="2"/>
  <c r="E76" i="2"/>
  <c r="E75" i="2"/>
  <c r="E74" i="2"/>
  <c r="E73" i="2"/>
  <c r="E59" i="2"/>
  <c r="E58" i="2"/>
  <c r="E44" i="2"/>
  <c r="E43" i="2"/>
  <c r="E42" i="2"/>
  <c r="E31" i="2"/>
  <c r="E30" i="2"/>
  <c r="E41" i="2"/>
  <c r="E19" i="2"/>
  <c r="E20" i="2"/>
  <c r="E18" i="2"/>
  <c r="E17" i="2"/>
  <c r="C17" i="2"/>
  <c r="C98" i="2" l="1"/>
  <c r="C99" i="2"/>
  <c r="C100" i="2"/>
  <c r="C101" i="2"/>
  <c r="C97" i="2"/>
  <c r="C66" i="2"/>
  <c r="C67" i="2"/>
  <c r="C68" i="2"/>
  <c r="C69" i="2"/>
  <c r="C65" i="2"/>
  <c r="C96" i="2"/>
  <c r="C64" i="2"/>
  <c r="C95" i="2"/>
  <c r="C63" i="2"/>
  <c r="C83" i="2"/>
  <c r="C84" i="2"/>
  <c r="C85" i="2"/>
  <c r="C86" i="2"/>
  <c r="C82" i="2"/>
  <c r="C51" i="2"/>
  <c r="C52" i="2"/>
  <c r="C53" i="2"/>
  <c r="C54" i="2"/>
  <c r="C50" i="2"/>
  <c r="E50" i="2" s="1"/>
  <c r="D50" i="2" s="1"/>
  <c r="C81" i="2"/>
  <c r="C49" i="2"/>
  <c r="C80" i="2"/>
  <c r="C48" i="2"/>
  <c r="C74" i="2"/>
  <c r="C75" i="2"/>
  <c r="C76" i="2"/>
  <c r="C73" i="2"/>
  <c r="C42" i="2"/>
  <c r="C43" i="2"/>
  <c r="C44" i="2"/>
  <c r="C18" i="2"/>
  <c r="C19" i="2"/>
  <c r="C20" i="2"/>
  <c r="I92" i="2" l="1"/>
  <c r="G92" i="2"/>
  <c r="E92" i="2"/>
  <c r="C92" i="2"/>
  <c r="I103" i="2"/>
  <c r="C103" i="2"/>
  <c r="I88" i="2"/>
  <c r="C88" i="2"/>
  <c r="I77" i="2"/>
  <c r="G77" i="2"/>
  <c r="E77" i="2"/>
  <c r="C77" i="2"/>
  <c r="I71" i="2"/>
  <c r="C71" i="2"/>
  <c r="I60" i="2"/>
  <c r="G60" i="2"/>
  <c r="E60" i="2"/>
  <c r="C60" i="2"/>
  <c r="I56" i="2"/>
  <c r="C56" i="2"/>
  <c r="I45" i="2"/>
  <c r="G45" i="2"/>
  <c r="E45" i="2"/>
  <c r="C45" i="2"/>
  <c r="I39" i="2"/>
  <c r="G39" i="2"/>
  <c r="E39" i="2"/>
  <c r="C39" i="2"/>
  <c r="I32" i="2"/>
  <c r="G32" i="2"/>
  <c r="E32" i="2"/>
  <c r="C32" i="2"/>
  <c r="I28" i="2"/>
  <c r="G28" i="2"/>
  <c r="E28" i="2"/>
  <c r="C28" i="2"/>
  <c r="E21" i="2"/>
  <c r="G21" i="2"/>
  <c r="I21" i="2"/>
  <c r="C21" i="2"/>
  <c r="E15" i="2"/>
  <c r="C15" i="2"/>
  <c r="E9" i="2"/>
  <c r="C9" i="2"/>
  <c r="G102" i="2"/>
  <c r="G103" i="2" s="1"/>
  <c r="E98" i="2"/>
  <c r="D98" i="2" s="1"/>
  <c r="E99" i="2"/>
  <c r="D99" i="2" s="1"/>
  <c r="E100" i="2"/>
  <c r="D100" i="2" s="1"/>
  <c r="E101" i="2"/>
  <c r="D101" i="2" s="1"/>
  <c r="E97" i="2"/>
  <c r="D97" i="2" s="1"/>
  <c r="G87" i="2"/>
  <c r="G88" i="2" s="1"/>
  <c r="E83" i="2"/>
  <c r="D83" i="2" s="1"/>
  <c r="E84" i="2"/>
  <c r="D84" i="2" s="1"/>
  <c r="E85" i="2"/>
  <c r="D85" i="2" s="1"/>
  <c r="E86" i="2"/>
  <c r="D86" i="2" s="1"/>
  <c r="E82" i="2"/>
  <c r="D82" i="2" s="1"/>
  <c r="G70" i="2"/>
  <c r="G71" i="2" s="1"/>
  <c r="E66" i="2"/>
  <c r="D66" i="2" s="1"/>
  <c r="E67" i="2"/>
  <c r="D67" i="2" s="1"/>
  <c r="E68" i="2"/>
  <c r="D68" i="2" s="1"/>
  <c r="E69" i="2"/>
  <c r="D69" i="2" s="1"/>
  <c r="E65" i="2"/>
  <c r="D65" i="2" s="1"/>
  <c r="G56" i="2"/>
  <c r="E51" i="2"/>
  <c r="D51" i="2" s="1"/>
  <c r="E52" i="2"/>
  <c r="D52" i="2" s="1"/>
  <c r="E53" i="2"/>
  <c r="D53" i="2" s="1"/>
  <c r="E54" i="2"/>
  <c r="D54" i="2" s="1"/>
  <c r="C108" i="2" l="1"/>
  <c r="C106" i="2"/>
  <c r="E103" i="2"/>
  <c r="E88" i="2"/>
  <c r="E71" i="2"/>
  <c r="E56" i="2"/>
  <c r="C107" i="2" l="1"/>
</calcChain>
</file>

<file path=xl/sharedStrings.xml><?xml version="1.0" encoding="utf-8"?>
<sst xmlns="http://schemas.openxmlformats.org/spreadsheetml/2006/main" count="243" uniqueCount="177">
  <si>
    <t>86 Credits</t>
  </si>
  <si>
    <t>Torts</t>
  </si>
  <si>
    <t>Legal Methods</t>
  </si>
  <si>
    <t>Contracts</t>
  </si>
  <si>
    <t>Property</t>
  </si>
  <si>
    <t>Con Law - Powers</t>
  </si>
  <si>
    <t>Advocacy - Appellate</t>
  </si>
  <si>
    <t>Evidence</t>
  </si>
  <si>
    <t>Advocacy - Trial</t>
  </si>
  <si>
    <t>Con Law - Liberties</t>
  </si>
  <si>
    <t>Professional Responsibility</t>
  </si>
  <si>
    <t>Course</t>
  </si>
  <si>
    <t>Transfer Y/N</t>
  </si>
  <si>
    <t>Credit Hours</t>
  </si>
  <si>
    <t>Transfer Hours</t>
  </si>
  <si>
    <t>N</t>
  </si>
  <si>
    <t>A</t>
  </si>
  <si>
    <t>Semester</t>
  </si>
  <si>
    <t>S1</t>
  </si>
  <si>
    <t>TOTAL SUMMER 1</t>
  </si>
  <si>
    <t>TOTAL SEMESTER 3</t>
  </si>
  <si>
    <t>TOTAL SEMESTER 4</t>
  </si>
  <si>
    <t>TOTAL SUMMER 2</t>
  </si>
  <si>
    <t>S2</t>
  </si>
  <si>
    <t>B</t>
  </si>
  <si>
    <t>Online</t>
  </si>
  <si>
    <t>TOTAL SEMESTER 5</t>
  </si>
  <si>
    <t xml:space="preserve">Arbitration (2) </t>
  </si>
  <si>
    <t>TOTAL SEMESTER 6</t>
  </si>
  <si>
    <t>S3</t>
  </si>
  <si>
    <t>TOTAL SUMMER 3</t>
  </si>
  <si>
    <t>Experiential</t>
  </si>
  <si>
    <t>J1</t>
  </si>
  <si>
    <t>Total J1</t>
  </si>
  <si>
    <t>Moot Court/Competition</t>
  </si>
  <si>
    <t>Law Review/Journal</t>
  </si>
  <si>
    <t>Dual-Degree Course</t>
  </si>
  <si>
    <t>TOTAL SEMESTER 7</t>
  </si>
  <si>
    <t>TOTAL SEMESTER 8</t>
  </si>
  <si>
    <t>J2</t>
  </si>
  <si>
    <t>Total J2</t>
  </si>
  <si>
    <t>First Year</t>
  </si>
  <si>
    <t>Criminal Law: Stat Int</t>
  </si>
  <si>
    <t>Required Classes</t>
  </si>
  <si>
    <t>Transactions and Settlements OR Negotiation</t>
  </si>
  <si>
    <t>Completed Y/N</t>
  </si>
  <si>
    <t>Requirements</t>
  </si>
  <si>
    <t>Completed?</t>
  </si>
  <si>
    <t>Bar Prep Strategies: MBE/MEE</t>
  </si>
  <si>
    <t>Bar Prep Strategies: MPT</t>
  </si>
  <si>
    <t>When take?</t>
  </si>
  <si>
    <t>Graduation Requirements Checklists</t>
  </si>
  <si>
    <t>Arbitration (2)</t>
  </si>
  <si>
    <t xml:space="preserve">15 if New York or Canada </t>
  </si>
  <si>
    <t>Transactions and Settlements (3)</t>
  </si>
  <si>
    <t xml:space="preserve">Modern Real Estate (3) </t>
  </si>
  <si>
    <t xml:space="preserve">Income Tax (3) </t>
  </si>
  <si>
    <t xml:space="preserve">Bar Strategies: MPT (2) </t>
  </si>
  <si>
    <t xml:space="preserve">Lawyer as a Business Owner (3) </t>
  </si>
  <si>
    <t xml:space="preserve">Secured Transactions (3) </t>
  </si>
  <si>
    <t xml:space="preserve">Employment Law (3) </t>
  </si>
  <si>
    <t xml:space="preserve">HCC: Governance and Ethics (2) </t>
  </si>
  <si>
    <t xml:space="preserve">Negotiation (3) </t>
  </si>
  <si>
    <t xml:space="preserve">Theories of Conflict (2) </t>
  </si>
  <si>
    <t xml:space="preserve">Advanced Legal Research (2) </t>
  </si>
  <si>
    <t xml:space="preserve">Family Law (3) </t>
  </si>
  <si>
    <t xml:space="preserve">Mediation (3) </t>
  </si>
  <si>
    <t xml:space="preserve">Intro to Tribal Law (3) </t>
  </si>
  <si>
    <t xml:space="preserve">Elder Law (2) </t>
  </si>
  <si>
    <t>LARC I</t>
  </si>
  <si>
    <t>LARC II</t>
  </si>
  <si>
    <t>Civil Dispute Resolution</t>
  </si>
  <si>
    <t>Out of Classroom Hours</t>
  </si>
  <si>
    <t>Bankruptcy (3)</t>
  </si>
  <si>
    <t>Commerical Law Survey (3)</t>
  </si>
  <si>
    <t>Negotiation (3)</t>
  </si>
  <si>
    <t>Out of Classroom</t>
  </si>
  <si>
    <t>Out of Classroom Y/N</t>
  </si>
  <si>
    <t xml:space="preserve">Seminar-with Long Paper (3) </t>
  </si>
  <si>
    <t>Seminar-without Long Paper (2)</t>
  </si>
  <si>
    <t xml:space="preserve">Seminar- with Long Paper (3) </t>
  </si>
  <si>
    <t xml:space="preserve">Seminar- without Long Paper (2) </t>
  </si>
  <si>
    <t>Bar Strategies: MBE/MEE (3) FINAL SPRING SEMESTER</t>
  </si>
  <si>
    <t>HL: Drug and Device (2)</t>
  </si>
  <si>
    <t>Environmental Law (2)</t>
  </si>
  <si>
    <t>HCC: Institute (3)</t>
  </si>
  <si>
    <t>Externship</t>
  </si>
  <si>
    <t>Residency</t>
  </si>
  <si>
    <t>Child, Parent, and the State (3)</t>
  </si>
  <si>
    <t>Native American Law (3)</t>
  </si>
  <si>
    <t>Administrative Law (3)</t>
  </si>
  <si>
    <t>6 Hours of Diversity/Extracurricular Requirement</t>
  </si>
  <si>
    <t>LARC (I and II)</t>
  </si>
  <si>
    <t xml:space="preserve">Professional Responsibility </t>
  </si>
  <si>
    <t>Constitutional Law - Liberties</t>
  </si>
  <si>
    <t>Constitutional Law - Powers</t>
  </si>
  <si>
    <t>Constitutional Crim Pro: Investigation and Interrogation</t>
  </si>
  <si>
    <t xml:space="preserve">Academic Support (Under 2.8 after first year) </t>
  </si>
  <si>
    <t>Fall (sem 5 or 7)</t>
  </si>
  <si>
    <t>Final Spring (sem 6 or 8)</t>
  </si>
  <si>
    <t>Y</t>
  </si>
  <si>
    <t xml:space="preserve">Criminal Law </t>
  </si>
  <si>
    <t>22 Max Out of Classroom</t>
  </si>
  <si>
    <t xml:space="preserve">Blended A Elective (3) </t>
  </si>
  <si>
    <t>Blended B Elective (3)</t>
  </si>
  <si>
    <t>Blended A Elective (3)</t>
  </si>
  <si>
    <t>Spring</t>
  </si>
  <si>
    <t>Online Elective (2)</t>
  </si>
  <si>
    <t>Online Elective (3)</t>
  </si>
  <si>
    <t xml:space="preserve">HCC: Skills (3) </t>
  </si>
  <si>
    <t>Summer</t>
  </si>
  <si>
    <t>Justice and DR (LP) (3)</t>
  </si>
  <si>
    <t>Justice and DR (2)</t>
  </si>
  <si>
    <t>HCC: Laws and Regs (3)</t>
  </si>
  <si>
    <t xml:space="preserve">HCC: Institute (3) </t>
  </si>
  <si>
    <t xml:space="preserve">Intro to Business Orgs (3) </t>
  </si>
  <si>
    <t>Pretrial Litigation (3)</t>
  </si>
  <si>
    <t>Blended/In-Person Elective (3)</t>
  </si>
  <si>
    <t>Foundations of Practice (1)</t>
  </si>
  <si>
    <t>Student Leader</t>
  </si>
  <si>
    <t>Seminar with Long Paper (3)</t>
  </si>
  <si>
    <t>Estates &amp; Trusts (3)</t>
  </si>
  <si>
    <t>Seminar without Long Paper (2)</t>
  </si>
  <si>
    <t>HL: Organization and Finance (3)</t>
  </si>
  <si>
    <t>HCC: Skills (3)</t>
  </si>
  <si>
    <t>Food Law (2)</t>
  </si>
  <si>
    <t>HCC: Governance and Ethics (2)</t>
  </si>
  <si>
    <t>HL: Quality and Liability (3)</t>
  </si>
  <si>
    <t>Independent Project</t>
  </si>
  <si>
    <t>Arbitration with Long Paper (3)</t>
  </si>
  <si>
    <t>Evidence (3)</t>
  </si>
  <si>
    <t>Mediation (3)</t>
  </si>
  <si>
    <t>In-Person Elective (2)</t>
  </si>
  <si>
    <t>Const. Criminal Procedure: Investigation and Interrogation</t>
  </si>
  <si>
    <t>TOTAL FALL SEMESTER 1</t>
  </si>
  <si>
    <t>TOTAL SPRING SEMESTER 2</t>
  </si>
  <si>
    <t>CREDIT TOTALS</t>
  </si>
  <si>
    <t>Total (86)</t>
  </si>
  <si>
    <t>Out-of-Classroom (22)</t>
  </si>
  <si>
    <t>J3</t>
  </si>
  <si>
    <t>Total J3</t>
  </si>
  <si>
    <t>FACR</t>
  </si>
  <si>
    <t>FBCR</t>
  </si>
  <si>
    <t>FOCR</t>
  </si>
  <si>
    <t>SACR</t>
  </si>
  <si>
    <t>SBCR</t>
  </si>
  <si>
    <t>SOCR</t>
  </si>
  <si>
    <t>SUCR</t>
  </si>
  <si>
    <t>SUOCR</t>
  </si>
  <si>
    <t>Adv. Topics Native Am. Law (3)</t>
  </si>
  <si>
    <t>Fall</t>
  </si>
  <si>
    <t>FA23</t>
  </si>
  <si>
    <t>SP24</t>
  </si>
  <si>
    <t>FA24</t>
  </si>
  <si>
    <t>SP25</t>
  </si>
  <si>
    <t>Foundations of Practice</t>
  </si>
  <si>
    <t>Study Abroad (2)</t>
  </si>
  <si>
    <t>Study Abroad (3)</t>
  </si>
  <si>
    <t>Organizational Conflict Management</t>
  </si>
  <si>
    <t xml:space="preserve">ARW (Long Paper) </t>
  </si>
  <si>
    <t>FA25</t>
  </si>
  <si>
    <t>SP26</t>
  </si>
  <si>
    <t>CERTIFICATES</t>
  </si>
  <si>
    <t>Certificate Programs Home</t>
  </si>
  <si>
    <t>Child Welfare</t>
  </si>
  <si>
    <t>Conflict Resolution: Theory &amp; Practice</t>
  </si>
  <si>
    <t>Health Care Compliance</t>
  </si>
  <si>
    <t>Health Law</t>
  </si>
  <si>
    <t>Law &amp; Business</t>
  </si>
  <si>
    <t>Native American Law &amp; Sovereignty</t>
  </si>
  <si>
    <t>Patent Law (In-Person only)</t>
  </si>
  <si>
    <t>FA22</t>
  </si>
  <si>
    <t>SP23</t>
  </si>
  <si>
    <t xml:space="preserve">43 Max Online </t>
  </si>
  <si>
    <t>Distance (Online) Y/N</t>
  </si>
  <si>
    <t>Distance (Online) Hours</t>
  </si>
  <si>
    <t>Distance (Online) (43 or 15 NY or Canada)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</si>
</sst>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22"/>
      <color theme="1"/>
      <name val="Calibri"/>
      <family val="2"/>
      <scheme val="minor"/>
    </font>
    <font>
      <b/>
      <sz val="11"/>
      <color theme="1"/>
      <name val="Amasis MT Pro Light"/>
      <family val="1"/>
    </font>
    <font>
      <sz val="11"/>
      <color theme="1"/>
      <name val="Amasis MT Pro Light"/>
      <family val="1"/>
    </font>
    <font>
      <sz val="11"/>
      <name val="Amasis MT Pro Light"/>
      <family val="1"/>
    </font>
    <font>
      <sz val="11"/>
      <color rgb="FFFF0000"/>
      <name val="Amasis MT Pro Light"/>
      <family val="1"/>
    </font>
    <font>
      <b/>
      <sz val="11"/>
      <color theme="0"/>
      <name val="Amasis MT Pro Light"/>
      <family val="1"/>
    </font>
    <font>
      <b/>
      <sz val="11"/>
      <name val="Amasis MT Pro Light"/>
      <family val="1"/>
    </font>
    <font>
      <u/>
      <sz val="11"/>
      <color theme="1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darkUp"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49998474074526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ck">
        <color theme="4"/>
      </top>
      <bottom/>
      <diagonal/>
    </border>
    <border>
      <left/>
      <right style="hair">
        <color theme="4"/>
      </right>
      <top style="thick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thick">
        <color theme="4"/>
      </top>
      <bottom style="hair">
        <color theme="4"/>
      </bottom>
      <diagonal/>
    </border>
    <border>
      <left style="hair">
        <color theme="4"/>
      </left>
      <right/>
      <top style="thick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/>
      <diagonal/>
    </border>
    <border>
      <left style="hair">
        <color theme="4"/>
      </left>
      <right style="hair">
        <color theme="4"/>
      </right>
      <top style="hair">
        <color theme="4"/>
      </top>
      <bottom/>
      <diagonal/>
    </border>
    <border>
      <left style="hair">
        <color theme="4"/>
      </left>
      <right/>
      <top style="hair">
        <color theme="4"/>
      </top>
      <bottom/>
      <diagonal/>
    </border>
    <border>
      <left/>
      <right style="dotted">
        <color theme="4"/>
      </right>
      <top style="thick">
        <color theme="4"/>
      </top>
      <bottom style="hair">
        <color theme="4"/>
      </bottom>
      <diagonal/>
    </border>
    <border>
      <left/>
      <right style="dotted">
        <color theme="4"/>
      </right>
      <top style="hair">
        <color theme="4"/>
      </top>
      <bottom style="hair">
        <color theme="4"/>
      </bottom>
      <diagonal/>
    </border>
    <border>
      <left/>
      <right style="dotted">
        <color theme="4"/>
      </right>
      <top style="hair">
        <color theme="4"/>
      </top>
      <bottom/>
      <diagonal/>
    </border>
    <border>
      <left style="dotted">
        <color theme="4"/>
      </left>
      <right style="dotted">
        <color theme="4"/>
      </right>
      <top style="thick">
        <color theme="4"/>
      </top>
      <bottom style="hair">
        <color theme="4"/>
      </bottom>
      <diagonal/>
    </border>
    <border>
      <left style="dotted">
        <color theme="4"/>
      </left>
      <right style="hair">
        <color theme="4"/>
      </right>
      <top style="thick">
        <color theme="4"/>
      </top>
      <bottom style="hair">
        <color theme="4"/>
      </bottom>
      <diagonal/>
    </border>
    <border>
      <left style="dotted">
        <color theme="4"/>
      </left>
      <right style="dotted">
        <color theme="4"/>
      </right>
      <top style="hair">
        <color theme="4"/>
      </top>
      <bottom style="hair">
        <color theme="4"/>
      </bottom>
      <diagonal/>
    </border>
    <border>
      <left style="dotted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dotted">
        <color theme="4"/>
      </left>
      <right style="dotted">
        <color theme="4"/>
      </right>
      <top style="hair">
        <color theme="4"/>
      </top>
      <bottom/>
      <diagonal/>
    </border>
    <border>
      <left style="dotted">
        <color theme="4"/>
      </left>
      <right style="hair">
        <color theme="4"/>
      </right>
      <top style="hair">
        <color theme="4"/>
      </top>
      <bottom/>
      <diagonal/>
    </border>
    <border>
      <left style="medium">
        <color theme="4"/>
      </left>
      <right style="hair">
        <color theme="4"/>
      </right>
      <top style="thick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thick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medium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medium">
        <color theme="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hair">
        <color theme="4"/>
      </left>
      <right style="hair">
        <color theme="4"/>
      </right>
      <top style="thick">
        <color theme="4"/>
      </top>
      <bottom/>
      <diagonal/>
    </border>
    <border>
      <left style="hair">
        <color theme="4"/>
      </left>
      <right style="hair">
        <color theme="4"/>
      </right>
      <top/>
      <bottom style="hair">
        <color theme="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ck">
        <color theme="4"/>
      </left>
      <right style="thick">
        <color theme="4"/>
      </right>
      <top style="thick">
        <color theme="4"/>
      </top>
      <bottom style="dashed">
        <color theme="4"/>
      </bottom>
      <diagonal/>
    </border>
    <border>
      <left style="thick">
        <color theme="4"/>
      </left>
      <right style="thick">
        <color theme="4"/>
      </right>
      <top style="dashed">
        <color theme="4"/>
      </top>
      <bottom style="dashed">
        <color theme="4"/>
      </bottom>
      <diagonal/>
    </border>
    <border>
      <left style="thick">
        <color theme="4"/>
      </left>
      <right style="thick">
        <color theme="4"/>
      </right>
      <top style="dashed">
        <color theme="4"/>
      </top>
      <bottom/>
      <diagonal/>
    </border>
    <border>
      <left style="thick">
        <color theme="4"/>
      </left>
      <right style="thick">
        <color theme="4"/>
      </right>
      <top style="dashed">
        <color theme="4"/>
      </top>
      <bottom style="thick">
        <color theme="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21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10" borderId="0" xfId="0" applyFill="1"/>
    <xf numFmtId="0" fontId="0" fillId="0" borderId="13" xfId="0" applyBorder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/>
    <xf numFmtId="0" fontId="5" fillId="0" borderId="17" xfId="0" applyFont="1" applyBorder="1"/>
    <xf numFmtId="0" fontId="5" fillId="0" borderId="19" xfId="0" applyFont="1" applyBorder="1"/>
    <xf numFmtId="0" fontId="5" fillId="14" borderId="16" xfId="0" applyFont="1" applyFill="1" applyBorder="1"/>
    <xf numFmtId="0" fontId="5" fillId="0" borderId="20" xfId="0" applyFont="1" applyBorder="1"/>
    <xf numFmtId="0" fontId="5" fillId="0" borderId="22" xfId="0" applyFont="1" applyBorder="1"/>
    <xf numFmtId="0" fontId="5" fillId="14" borderId="0" xfId="0" applyFont="1" applyFill="1"/>
    <xf numFmtId="0" fontId="5" fillId="0" borderId="23" xfId="0" applyFont="1" applyBorder="1"/>
    <xf numFmtId="0" fontId="5" fillId="0" borderId="25" xfId="0" applyFont="1" applyBorder="1"/>
    <xf numFmtId="0" fontId="5" fillId="11" borderId="0" xfId="0" applyFont="1" applyFill="1"/>
    <xf numFmtId="0" fontId="4" fillId="11" borderId="0" xfId="0" applyFont="1" applyFill="1"/>
    <xf numFmtId="0" fontId="5" fillId="12" borderId="17" xfId="0" applyFont="1" applyFill="1" applyBorder="1" applyAlignment="1">
      <alignment horizontal="right"/>
    </xf>
    <xf numFmtId="0" fontId="5" fillId="12" borderId="18" xfId="0" applyFont="1" applyFill="1" applyBorder="1"/>
    <xf numFmtId="0" fontId="5" fillId="12" borderId="19" xfId="0" applyFont="1" applyFill="1" applyBorder="1"/>
    <xf numFmtId="0" fontId="5" fillId="12" borderId="20" xfId="0" applyFont="1" applyFill="1" applyBorder="1" applyAlignment="1">
      <alignment horizontal="right"/>
    </xf>
    <xf numFmtId="0" fontId="5" fillId="12" borderId="22" xfId="0" applyFont="1" applyFill="1" applyBorder="1"/>
    <xf numFmtId="0" fontId="5" fillId="12" borderId="21" xfId="0" applyFont="1" applyFill="1" applyBorder="1"/>
    <xf numFmtId="0" fontId="5" fillId="12" borderId="23" xfId="0" applyFont="1" applyFill="1" applyBorder="1" applyAlignment="1">
      <alignment horizontal="right"/>
    </xf>
    <xf numFmtId="0" fontId="5" fillId="12" borderId="25" xfId="0" applyFont="1" applyFill="1" applyBorder="1"/>
    <xf numFmtId="0" fontId="5" fillId="12" borderId="24" xfId="0" applyFont="1" applyFill="1" applyBorder="1"/>
    <xf numFmtId="0" fontId="5" fillId="13" borderId="0" xfId="0" applyFont="1" applyFill="1"/>
    <xf numFmtId="0" fontId="4" fillId="13" borderId="0" xfId="0" applyFont="1" applyFill="1"/>
    <xf numFmtId="0" fontId="4" fillId="0" borderId="0" xfId="0" applyFont="1"/>
    <xf numFmtId="0" fontId="7" fillId="0" borderId="0" xfId="0" applyFont="1"/>
    <xf numFmtId="0" fontId="4" fillId="0" borderId="0" xfId="0" applyFont="1" applyAlignment="1">
      <alignment horizontal="center"/>
    </xf>
    <xf numFmtId="0" fontId="5" fillId="3" borderId="0" xfId="0" applyFont="1" applyFill="1"/>
    <xf numFmtId="0" fontId="5" fillId="5" borderId="14" xfId="0" applyFont="1" applyFill="1" applyBorder="1"/>
    <xf numFmtId="0" fontId="5" fillId="5" borderId="15" xfId="0" applyFont="1" applyFill="1" applyBorder="1"/>
    <xf numFmtId="0" fontId="5" fillId="8" borderId="15" xfId="0" applyFont="1" applyFill="1" applyBorder="1"/>
    <xf numFmtId="0" fontId="4" fillId="0" borderId="0" xfId="0" applyFont="1" applyAlignment="1">
      <alignment horizontal="left" wrapText="1"/>
    </xf>
    <xf numFmtId="0" fontId="5" fillId="0" borderId="26" xfId="0" applyFont="1" applyBorder="1"/>
    <xf numFmtId="0" fontId="5" fillId="0" borderId="27" xfId="0" applyFont="1" applyBorder="1"/>
    <xf numFmtId="0" fontId="5" fillId="0" borderId="28" xfId="0" applyFont="1" applyBorder="1"/>
    <xf numFmtId="0" fontId="5" fillId="0" borderId="18" xfId="0" applyFont="1" applyBorder="1"/>
    <xf numFmtId="0" fontId="5" fillId="0" borderId="21" xfId="0" applyFont="1" applyBorder="1"/>
    <xf numFmtId="0" fontId="5" fillId="0" borderId="24" xfId="0" applyFont="1" applyBorder="1"/>
    <xf numFmtId="0" fontId="5" fillId="6" borderId="19" xfId="0" applyFont="1" applyFill="1" applyBorder="1"/>
    <xf numFmtId="0" fontId="5" fillId="4" borderId="22" xfId="0" applyFont="1" applyFill="1" applyBorder="1"/>
    <xf numFmtId="0" fontId="5" fillId="2" borderId="22" xfId="0" applyFont="1" applyFill="1" applyBorder="1"/>
    <xf numFmtId="0" fontId="5" fillId="9" borderId="25" xfId="0" applyFont="1" applyFill="1" applyBorder="1"/>
    <xf numFmtId="0" fontId="5" fillId="5" borderId="22" xfId="0" applyFont="1" applyFill="1" applyBorder="1"/>
    <xf numFmtId="0" fontId="4" fillId="0" borderId="0" xfId="0" applyFont="1" applyAlignment="1">
      <alignment horizontal="right"/>
    </xf>
    <xf numFmtId="0" fontId="5" fillId="0" borderId="29" xfId="0" applyFont="1" applyBorder="1"/>
    <xf numFmtId="0" fontId="5" fillId="0" borderId="30" xfId="0" applyFont="1" applyBorder="1"/>
    <xf numFmtId="0" fontId="5" fillId="0" borderId="31" xfId="0" applyFont="1" applyBorder="1"/>
    <xf numFmtId="0" fontId="5" fillId="0" borderId="32" xfId="0" applyFont="1" applyBorder="1"/>
    <xf numFmtId="0" fontId="5" fillId="0" borderId="33" xfId="0" applyFont="1" applyBorder="1"/>
    <xf numFmtId="0" fontId="5" fillId="0" borderId="34" xfId="0" applyFont="1" applyBorder="1"/>
    <xf numFmtId="0" fontId="6" fillId="0" borderId="24" xfId="0" applyFont="1" applyBorder="1"/>
    <xf numFmtId="0" fontId="4" fillId="12" borderId="18" xfId="0" applyFont="1" applyFill="1" applyBorder="1"/>
    <xf numFmtId="0" fontId="4" fillId="12" borderId="24" xfId="0" applyFont="1" applyFill="1" applyBorder="1"/>
    <xf numFmtId="0" fontId="5" fillId="15" borderId="18" xfId="0" applyFont="1" applyFill="1" applyBorder="1"/>
    <xf numFmtId="0" fontId="5" fillId="15" borderId="21" xfId="0" applyFont="1" applyFill="1" applyBorder="1"/>
    <xf numFmtId="0" fontId="5" fillId="15" borderId="24" xfId="0" applyFont="1" applyFill="1" applyBorder="1"/>
    <xf numFmtId="0" fontId="4" fillId="4" borderId="35" xfId="0" applyFont="1" applyFill="1" applyBorder="1"/>
    <xf numFmtId="0" fontId="5" fillId="4" borderId="36" xfId="0" applyFont="1" applyFill="1" applyBorder="1"/>
    <xf numFmtId="0" fontId="5" fillId="10" borderId="0" xfId="0" applyFont="1" applyFill="1"/>
    <xf numFmtId="0" fontId="4" fillId="10" borderId="0" xfId="0" applyFont="1" applyFill="1"/>
    <xf numFmtId="0" fontId="5" fillId="3" borderId="41" xfId="0" applyFont="1" applyFill="1" applyBorder="1"/>
    <xf numFmtId="0" fontId="8" fillId="17" borderId="0" xfId="0" applyFont="1" applyFill="1" applyAlignment="1">
      <alignment horizontal="center"/>
    </xf>
    <xf numFmtId="0" fontId="8" fillId="17" borderId="14" xfId="0" applyFont="1" applyFill="1" applyBorder="1" applyAlignment="1">
      <alignment horizontal="center"/>
    </xf>
    <xf numFmtId="0" fontId="5" fillId="4" borderId="14" xfId="0" applyFont="1" applyFill="1" applyBorder="1"/>
    <xf numFmtId="0" fontId="8" fillId="17" borderId="15" xfId="0" applyFont="1" applyFill="1" applyBorder="1" applyAlignment="1">
      <alignment horizontal="center"/>
    </xf>
    <xf numFmtId="0" fontId="5" fillId="9" borderId="15" xfId="0" applyFont="1" applyFill="1" applyBorder="1"/>
    <xf numFmtId="0" fontId="5" fillId="7" borderId="14" xfId="0" applyFont="1" applyFill="1" applyBorder="1"/>
    <xf numFmtId="0" fontId="5" fillId="8" borderId="14" xfId="0" applyFont="1" applyFill="1" applyBorder="1"/>
    <xf numFmtId="0" fontId="8" fillId="17" borderId="42" xfId="0" applyFont="1" applyFill="1" applyBorder="1"/>
    <xf numFmtId="0" fontId="5" fillId="7" borderId="43" xfId="0" applyFont="1" applyFill="1" applyBorder="1"/>
    <xf numFmtId="0" fontId="5" fillId="8" borderId="44" xfId="0" applyFont="1" applyFill="1" applyBorder="1"/>
    <xf numFmtId="0" fontId="5" fillId="18" borderId="14" xfId="0" applyFont="1" applyFill="1" applyBorder="1"/>
    <xf numFmtId="0" fontId="5" fillId="0" borderId="14" xfId="0" applyFont="1" applyBorder="1"/>
    <xf numFmtId="0" fontId="5" fillId="18" borderId="43" xfId="0" applyFont="1" applyFill="1" applyBorder="1"/>
    <xf numFmtId="0" fontId="5" fillId="3" borderId="14" xfId="0" applyFont="1" applyFill="1" applyBorder="1"/>
    <xf numFmtId="0" fontId="8" fillId="17" borderId="42" xfId="0" applyFont="1" applyFill="1" applyBorder="1" applyAlignment="1">
      <alignment horizontal="center"/>
    </xf>
    <xf numFmtId="0" fontId="5" fillId="3" borderId="43" xfId="0" applyFont="1" applyFill="1" applyBorder="1"/>
    <xf numFmtId="0" fontId="5" fillId="4" borderId="43" xfId="0" applyFont="1" applyFill="1" applyBorder="1"/>
    <xf numFmtId="0" fontId="5" fillId="12" borderId="45" xfId="0" applyFont="1" applyFill="1" applyBorder="1"/>
    <xf numFmtId="0" fontId="5" fillId="12" borderId="46" xfId="0" applyFont="1" applyFill="1" applyBorder="1"/>
    <xf numFmtId="0" fontId="8" fillId="16" borderId="38" xfId="0" applyFont="1" applyFill="1" applyBorder="1"/>
    <xf numFmtId="0" fontId="8" fillId="16" borderId="40" xfId="0" applyFont="1" applyFill="1" applyBorder="1"/>
    <xf numFmtId="0" fontId="9" fillId="0" borderId="37" xfId="0" applyFont="1" applyBorder="1"/>
    <xf numFmtId="0" fontId="9" fillId="0" borderId="39" xfId="0" applyFont="1" applyBorder="1"/>
    <xf numFmtId="0" fontId="5" fillId="0" borderId="0" xfId="0" applyFont="1" applyAlignment="1">
      <alignment horizontal="center"/>
    </xf>
    <xf numFmtId="0" fontId="4" fillId="10" borderId="0" xfId="0" applyFont="1" applyFill="1" applyAlignment="1">
      <alignment horizontal="center"/>
    </xf>
    <xf numFmtId="0" fontId="0" fillId="0" borderId="47" xfId="0" applyBorder="1"/>
    <xf numFmtId="0" fontId="8" fillId="19" borderId="48" xfId="0" applyFont="1" applyFill="1" applyBorder="1"/>
    <xf numFmtId="0" fontId="10" fillId="0" borderId="49" xfId="1" applyFill="1" applyBorder="1"/>
    <xf numFmtId="0" fontId="10" fillId="0" borderId="49" xfId="1" applyBorder="1"/>
    <xf numFmtId="0" fontId="10" fillId="0" borderId="50" xfId="1" applyBorder="1"/>
    <xf numFmtId="0" fontId="10" fillId="0" borderId="51" xfId="1" applyBorder="1"/>
    <xf numFmtId="0" fontId="3" fillId="0" borderId="0" xfId="0" applyFont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11" borderId="0" xfId="0" applyFont="1" applyFill="1" applyAlignment="1">
      <alignment horizontal="center"/>
    </xf>
    <xf numFmtId="0" fontId="4" fillId="11" borderId="0" xfId="0" applyFont="1" applyFill="1" applyAlignment="1">
      <alignment horizontal="center"/>
    </xf>
    <xf numFmtId="0" fontId="5" fillId="12" borderId="18" xfId="0" applyFont="1" applyFill="1" applyBorder="1" applyAlignment="1">
      <alignment horizontal="center"/>
    </xf>
    <xf numFmtId="0" fontId="5" fillId="12" borderId="21" xfId="0" applyFont="1" applyFill="1" applyBorder="1" applyAlignment="1">
      <alignment horizontal="center"/>
    </xf>
    <xf numFmtId="0" fontId="5" fillId="12" borderId="24" xfId="0" applyFont="1" applyFill="1" applyBorder="1" applyAlignment="1">
      <alignment horizontal="center"/>
    </xf>
    <xf numFmtId="0" fontId="5" fillId="13" borderId="0" xfId="0" applyFont="1" applyFill="1" applyAlignment="1">
      <alignment horizontal="center"/>
    </xf>
    <xf numFmtId="0" fontId="4" fillId="13" borderId="0" xfId="0" applyFont="1" applyFill="1" applyAlignment="1">
      <alignment horizontal="center"/>
    </xf>
    <xf numFmtId="0" fontId="5" fillId="10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5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  <fill>
        <patternFill patternType="solid">
          <fgColor indexed="64"/>
          <bgColor theme="4" tint="0.5999938962981048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  <fill>
        <patternFill patternType="solid">
          <fgColor indexed="64"/>
          <bgColor theme="4" tint="0.59999389629810485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masis MT Pro Light"/>
        <family val="1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  <fill>
        <patternFill patternType="solid">
          <fgColor indexed="64"/>
          <bgColor theme="5" tint="0.39997558519241921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  <fill>
        <patternFill patternType="solid">
          <fgColor indexed="64"/>
          <bgColor theme="5" tint="0.39997558519241921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masis MT Pro Light"/>
        <family val="1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  <fill>
        <patternFill patternType="solid">
          <fgColor indexed="64"/>
          <bgColor theme="5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  <fill>
        <patternFill patternType="solid">
          <fgColor indexed="64"/>
          <bgColor theme="5" tint="0.399975585192419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masis MT Pro Light"/>
        <family val="1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masis MT Pro Light"/>
        <family val="1"/>
        <scheme val="none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  <fill>
        <patternFill patternType="solid">
          <fgColor indexed="64"/>
          <bgColor theme="9" tint="0.39997558519241921"/>
        </patternFill>
      </fill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  <fill>
        <patternFill patternType="solid">
          <fgColor indexed="64"/>
          <bgColor theme="9" tint="0.39997558519241921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masis MT Pro Light"/>
        <family val="1"/>
        <scheme val="none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  <fill>
        <patternFill patternType="solid">
          <fgColor indexed="64"/>
          <bgColor theme="4" tint="0.39997558519241921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  <fill>
        <patternFill patternType="solid">
          <fgColor indexed="64"/>
          <bgColor theme="4" tint="0.39997558519241921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masis MT Pro Light"/>
        <family val="1"/>
        <scheme val="none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  <fill>
        <patternFill patternType="solid">
          <fgColor indexed="64"/>
          <bgColor theme="5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  <fill>
        <patternFill patternType="solid">
          <fgColor indexed="64"/>
          <bgColor theme="5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</dxfs>
  <tableStyles count="0" defaultTableStyle="TableStyleMedium2" defaultPivotStyle="PivotStyleLight16"/>
  <colors>
    <mruColors>
      <color rgb="FFCC99FF"/>
      <color rgb="FFFF99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2</xdr:row>
      <xdr:rowOff>114300</xdr:rowOff>
    </xdr:from>
    <xdr:to>
      <xdr:col>1</xdr:col>
      <xdr:colOff>83820</xdr:colOff>
      <xdr:row>3</xdr:row>
      <xdr:rowOff>190500</xdr:rowOff>
    </xdr:to>
    <xdr:sp macro="" textlink="">
      <xdr:nvSpPr>
        <xdr:cNvPr id="3" name="Rectangle: Top Corners Rounde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2860" y="876300"/>
          <a:ext cx="838200" cy="266700"/>
        </a:xfrm>
        <a:prstGeom prst="round2SameRect">
          <a:avLst>
            <a:gd name="adj1" fmla="val 50000"/>
            <a:gd name="adj2" fmla="val 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 b="1">
              <a:latin typeface="Amasis MT Pro Light" panose="02040304050005020304" pitchFamily="18" charset="0"/>
              <a:cs typeface="Arial" panose="020B0604020202020204" pitchFamily="34" charset="0"/>
            </a:rPr>
            <a:t>1st Year</a:t>
          </a:r>
        </a:p>
      </xdr:txBody>
    </xdr:sp>
    <xdr:clientData/>
  </xdr:twoCellAnchor>
  <xdr:twoCellAnchor>
    <xdr:from>
      <xdr:col>0</xdr:col>
      <xdr:colOff>30480</xdr:colOff>
      <xdr:row>21</xdr:row>
      <xdr:rowOff>83820</xdr:rowOff>
    </xdr:from>
    <xdr:to>
      <xdr:col>1</xdr:col>
      <xdr:colOff>129540</xdr:colOff>
      <xdr:row>22</xdr:row>
      <xdr:rowOff>190500</xdr:rowOff>
    </xdr:to>
    <xdr:sp macro="" textlink="">
      <xdr:nvSpPr>
        <xdr:cNvPr id="4" name="Rectangle: Top Corners Rounde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0480" y="4320540"/>
          <a:ext cx="876300" cy="297180"/>
        </a:xfrm>
        <a:prstGeom prst="round2SameRect">
          <a:avLst>
            <a:gd name="adj1" fmla="val 50000"/>
            <a:gd name="adj2" fmla="val 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 b="1">
              <a:latin typeface="Amasis MT Pro Light" panose="02040304050005020304" pitchFamily="18" charset="0"/>
              <a:cs typeface="Arial" panose="020B0604020202020204" pitchFamily="34" charset="0"/>
            </a:rPr>
            <a:t>2nd Year</a:t>
          </a:r>
        </a:p>
      </xdr:txBody>
    </xdr:sp>
    <xdr:clientData/>
  </xdr:twoCellAnchor>
  <xdr:twoCellAnchor>
    <xdr:from>
      <xdr:col>0</xdr:col>
      <xdr:colOff>22860</xdr:colOff>
      <xdr:row>45</xdr:row>
      <xdr:rowOff>121920</xdr:rowOff>
    </xdr:from>
    <xdr:to>
      <xdr:col>1</xdr:col>
      <xdr:colOff>121920</xdr:colOff>
      <xdr:row>46</xdr:row>
      <xdr:rowOff>182880</xdr:rowOff>
    </xdr:to>
    <xdr:sp macro="" textlink="">
      <xdr:nvSpPr>
        <xdr:cNvPr id="2" name="Rectangle: Top Corners Rounded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2860" y="8801100"/>
          <a:ext cx="876300" cy="251460"/>
        </a:xfrm>
        <a:prstGeom prst="round2SameRect">
          <a:avLst>
            <a:gd name="adj1" fmla="val 50000"/>
            <a:gd name="adj2" fmla="val 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 b="1">
              <a:latin typeface="Amasis MT Pro Light" panose="02040304050005020304" pitchFamily="18" charset="0"/>
              <a:cs typeface="Arial" panose="020B0604020202020204" pitchFamily="34" charset="0"/>
            </a:rPr>
            <a:t>3rd Year</a:t>
          </a:r>
        </a:p>
      </xdr:txBody>
    </xdr:sp>
    <xdr:clientData/>
  </xdr:twoCellAnchor>
  <xdr:twoCellAnchor>
    <xdr:from>
      <xdr:col>0</xdr:col>
      <xdr:colOff>22860</xdr:colOff>
      <xdr:row>77</xdr:row>
      <xdr:rowOff>121920</xdr:rowOff>
    </xdr:from>
    <xdr:to>
      <xdr:col>1</xdr:col>
      <xdr:colOff>121920</xdr:colOff>
      <xdr:row>78</xdr:row>
      <xdr:rowOff>190500</xdr:rowOff>
    </xdr:to>
    <xdr:sp macro="" textlink="">
      <xdr:nvSpPr>
        <xdr:cNvPr id="5" name="Rectangle: Top Corners Rounde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2860" y="14767560"/>
          <a:ext cx="876300" cy="259080"/>
        </a:xfrm>
        <a:prstGeom prst="round2SameRect">
          <a:avLst>
            <a:gd name="adj1" fmla="val 50000"/>
            <a:gd name="adj2" fmla="val 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 b="1">
              <a:latin typeface="Amasis MT Pro Light" panose="02040304050005020304" pitchFamily="18" charset="0"/>
              <a:cs typeface="Arial" panose="020B0604020202020204" pitchFamily="34" charset="0"/>
            </a:rPr>
            <a:t>4th Year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wmitchell-my.sharepoint.com/personal/adam_borrego_mitchellhamline_edu/Documents/0%20WORK%20FILES/New%20Grad%20Planner/No%20Macro/Blended%202021%20Admits%20Grad%20Plan%20Template%20New.xlsx" TargetMode="External"/><Relationship Id="rId1" Type="http://schemas.openxmlformats.org/officeDocument/2006/relationships/externalLinkPath" Target="Blended%202021%20Admits%20Grad%20Plan%20Template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aduation Req's"/>
      <sheetName val="Plan"/>
      <sheetName val="Certificates"/>
    </sheetNames>
    <sheetDataSet>
      <sheetData sheetId="0"/>
      <sheetData sheetId="1">
        <row r="4">
          <cell r="K4" t="str">
            <v xml:space="preserve">Blended A Elective (3) </v>
          </cell>
          <cell r="L4">
            <v>3</v>
          </cell>
          <cell r="M4" t="str">
            <v>Blended B Elective (3)</v>
          </cell>
          <cell r="N4">
            <v>3</v>
          </cell>
          <cell r="O4" t="str">
            <v>Online Elective (2)</v>
          </cell>
          <cell r="P4">
            <v>2</v>
          </cell>
        </row>
        <row r="5">
          <cell r="K5" t="str">
            <v>Seminar with Long Paper (3)</v>
          </cell>
          <cell r="L5">
            <v>3</v>
          </cell>
          <cell r="M5" t="str">
            <v xml:space="preserve">Seminar-with Long Paper (3) </v>
          </cell>
          <cell r="N5">
            <v>3</v>
          </cell>
          <cell r="O5" t="str">
            <v>Online Elective (3)</v>
          </cell>
          <cell r="P5">
            <v>3</v>
          </cell>
        </row>
        <row r="6">
          <cell r="K6" t="str">
            <v>Seminar without Long Paper (2)</v>
          </cell>
          <cell r="L6">
            <v>2</v>
          </cell>
          <cell r="M6" t="str">
            <v>Seminar-without Long Paper (2)</v>
          </cell>
          <cell r="N6">
            <v>2</v>
          </cell>
          <cell r="O6" t="str">
            <v xml:space="preserve">Advanced Legal Research (2) </v>
          </cell>
          <cell r="P6">
            <v>2</v>
          </cell>
        </row>
        <row r="7">
          <cell r="K7" t="str">
            <v>Estates &amp; Trusts (3)</v>
          </cell>
          <cell r="L7">
            <v>3</v>
          </cell>
          <cell r="M7" t="str">
            <v xml:space="preserve">Bar Strategies: MPT (2) </v>
          </cell>
          <cell r="N7">
            <v>2</v>
          </cell>
          <cell r="O7" t="str">
            <v>Bankruptcy (3)</v>
          </cell>
          <cell r="P7">
            <v>3</v>
          </cell>
        </row>
        <row r="8">
          <cell r="K8" t="str">
            <v xml:space="preserve">Modern Real Estate (3) </v>
          </cell>
          <cell r="L8">
            <v>3</v>
          </cell>
          <cell r="M8" t="str">
            <v xml:space="preserve">Income Tax (3) </v>
          </cell>
          <cell r="N8">
            <v>3</v>
          </cell>
          <cell r="O8" t="str">
            <v xml:space="preserve">Employment Law (3) </v>
          </cell>
          <cell r="P8">
            <v>3</v>
          </cell>
        </row>
        <row r="9">
          <cell r="M9" t="str">
            <v xml:space="preserve">Intro to Business Orgs (3) </v>
          </cell>
          <cell r="N9">
            <v>3</v>
          </cell>
          <cell r="O9" t="str">
            <v>Environmental Law (2)</v>
          </cell>
          <cell r="P9">
            <v>2</v>
          </cell>
        </row>
        <row r="10">
          <cell r="O10" t="str">
            <v>Food Law (2)</v>
          </cell>
          <cell r="P10">
            <v>2</v>
          </cell>
        </row>
        <row r="11">
          <cell r="O11" t="str">
            <v>Foundations of Practice (1)</v>
          </cell>
          <cell r="P11">
            <v>1</v>
          </cell>
        </row>
        <row r="12">
          <cell r="O12" t="str">
            <v xml:space="preserve">HCC: Governance and Ethics (2) </v>
          </cell>
          <cell r="P12">
            <v>2</v>
          </cell>
        </row>
        <row r="13">
          <cell r="O13" t="str">
            <v>HCC: Institute (3)</v>
          </cell>
          <cell r="P13">
            <v>3</v>
          </cell>
        </row>
        <row r="14">
          <cell r="O14" t="str">
            <v xml:space="preserve">HCC: Skills (3) </v>
          </cell>
          <cell r="P14">
            <v>3</v>
          </cell>
        </row>
        <row r="15">
          <cell r="O15" t="str">
            <v>HL: Organization and Finance (3)</v>
          </cell>
          <cell r="P15">
            <v>3</v>
          </cell>
        </row>
        <row r="16">
          <cell r="O16" t="str">
            <v xml:space="preserve">Lawyer as a Business Owner (3) </v>
          </cell>
          <cell r="P16">
            <v>3</v>
          </cell>
        </row>
        <row r="17">
          <cell r="O17" t="str">
            <v>Native American Law (3)</v>
          </cell>
          <cell r="P17">
            <v>3</v>
          </cell>
        </row>
        <row r="18">
          <cell r="O18" t="str">
            <v xml:space="preserve">Negotiation (3) </v>
          </cell>
          <cell r="P18">
            <v>3</v>
          </cell>
        </row>
        <row r="19">
          <cell r="O19" t="str">
            <v xml:space="preserve">Secured Transactions (3) </v>
          </cell>
          <cell r="P19">
            <v>3</v>
          </cell>
        </row>
        <row r="20">
          <cell r="O20" t="str">
            <v xml:space="preserve">Theories of Conflict (2) </v>
          </cell>
          <cell r="P20">
            <v>2</v>
          </cell>
        </row>
        <row r="30">
          <cell r="K30" t="str">
            <v>Blended A Elective (3)</v>
          </cell>
          <cell r="L30">
            <v>3</v>
          </cell>
          <cell r="M30" t="str">
            <v>Blended B Elective (3)</v>
          </cell>
          <cell r="N30">
            <v>3</v>
          </cell>
          <cell r="O30" t="str">
            <v>Online Elective (2)</v>
          </cell>
          <cell r="P30">
            <v>2</v>
          </cell>
          <cell r="Q30" t="str">
            <v>Blended/In-Person Elective (3)</v>
          </cell>
          <cell r="R30">
            <v>3</v>
          </cell>
        </row>
        <row r="31">
          <cell r="K31" t="str">
            <v xml:space="preserve">Seminar- with Long Paper (3) </v>
          </cell>
          <cell r="L31">
            <v>3</v>
          </cell>
          <cell r="M31" t="str">
            <v xml:space="preserve">Seminar-with Long Paper (3) </v>
          </cell>
          <cell r="N31">
            <v>3</v>
          </cell>
          <cell r="O31" t="str">
            <v>Online Elective (3)</v>
          </cell>
          <cell r="P31">
            <v>3</v>
          </cell>
          <cell r="Q31" t="str">
            <v>In-Person Elective (2)</v>
          </cell>
          <cell r="R31">
            <v>2</v>
          </cell>
        </row>
        <row r="32">
          <cell r="K32" t="str">
            <v xml:space="preserve">Seminar- without Long Paper (2) </v>
          </cell>
          <cell r="L32">
            <v>2</v>
          </cell>
          <cell r="M32" t="str">
            <v>Seminar-without Long Paper (2)</v>
          </cell>
          <cell r="N32">
            <v>2</v>
          </cell>
          <cell r="O32" t="str">
            <v>Adv. Topics Native Am. Law (3)</v>
          </cell>
          <cell r="P32">
            <v>3</v>
          </cell>
          <cell r="Q32" t="str">
            <v>Online Elective (3)</v>
          </cell>
          <cell r="R32">
            <v>3</v>
          </cell>
        </row>
        <row r="33">
          <cell r="K33" t="str">
            <v xml:space="preserve">Family Law (3) </v>
          </cell>
          <cell r="L33">
            <v>3</v>
          </cell>
          <cell r="M33" t="str">
            <v>Administrative Law (3)</v>
          </cell>
          <cell r="N33">
            <v>3</v>
          </cell>
          <cell r="O33" t="str">
            <v xml:space="preserve">Arbitration (2) </v>
          </cell>
          <cell r="P33">
            <v>2</v>
          </cell>
          <cell r="Q33" t="str">
            <v>Online Elective (2)</v>
          </cell>
          <cell r="R33">
            <v>2</v>
          </cell>
        </row>
        <row r="34">
          <cell r="K34" t="str">
            <v>Pretrial Litigation (3)</v>
          </cell>
          <cell r="L34">
            <v>3</v>
          </cell>
          <cell r="M34" t="str">
            <v>Bar Strategies: MBE/MEE (3) FINAL SPRING SEMESTER</v>
          </cell>
          <cell r="N34">
            <v>3</v>
          </cell>
          <cell r="O34" t="str">
            <v>Arbitration with Long Paper (3)</v>
          </cell>
          <cell r="P34">
            <v>3</v>
          </cell>
          <cell r="Q34" t="str">
            <v>Externship</v>
          </cell>
        </row>
        <row r="35">
          <cell r="K35" t="str">
            <v>Transactions and Settlements (3)</v>
          </cell>
          <cell r="L35">
            <v>3</v>
          </cell>
          <cell r="O35" t="str">
            <v>Child, Parent, and the State (3)</v>
          </cell>
          <cell r="P35">
            <v>3</v>
          </cell>
          <cell r="Q35" t="str">
            <v>Study Abroad (2)</v>
          </cell>
          <cell r="R35">
            <v>2</v>
          </cell>
        </row>
        <row r="36">
          <cell r="O36" t="str">
            <v>Commerical Law Survey (3)</v>
          </cell>
          <cell r="P36">
            <v>3</v>
          </cell>
          <cell r="Q36" t="str">
            <v>Study Abroad (3)</v>
          </cell>
          <cell r="R36">
            <v>3</v>
          </cell>
        </row>
        <row r="37">
          <cell r="O37" t="str">
            <v xml:space="preserve">Elder Law (2) </v>
          </cell>
          <cell r="P37">
            <v>2</v>
          </cell>
          <cell r="Q37" t="str">
            <v>Arbitration (2)</v>
          </cell>
          <cell r="R37">
            <v>2</v>
          </cell>
        </row>
        <row r="38">
          <cell r="O38" t="str">
            <v xml:space="preserve">HCC: Institute (3) </v>
          </cell>
          <cell r="P38">
            <v>3</v>
          </cell>
          <cell r="Q38" t="str">
            <v>Arbitration with Long Paper (3)</v>
          </cell>
          <cell r="R38">
            <v>3</v>
          </cell>
        </row>
        <row r="39">
          <cell r="O39" t="str">
            <v>HCC: Governance and Ethics (2)</v>
          </cell>
          <cell r="P39">
            <v>2</v>
          </cell>
          <cell r="Q39" t="str">
            <v>Evidence (3)</v>
          </cell>
          <cell r="R39">
            <v>3</v>
          </cell>
        </row>
        <row r="40">
          <cell r="O40" t="str">
            <v>HCC: Skills (3)</v>
          </cell>
          <cell r="P40">
            <v>3</v>
          </cell>
          <cell r="Q40" t="str">
            <v>Foundations of Practice (1)</v>
          </cell>
          <cell r="R40">
            <v>1</v>
          </cell>
        </row>
        <row r="41">
          <cell r="O41" t="str">
            <v>HL: Drug and Device (2)</v>
          </cell>
          <cell r="P41">
            <v>2</v>
          </cell>
          <cell r="Q41" t="str">
            <v>HCC: Laws and Regs (3)</v>
          </cell>
          <cell r="R41">
            <v>3</v>
          </cell>
        </row>
        <row r="42">
          <cell r="O42" t="str">
            <v>HL: Quality and Liability (3)</v>
          </cell>
          <cell r="P42">
            <v>3</v>
          </cell>
          <cell r="Q42" t="str">
            <v>Justice and DR (LP) (3)</v>
          </cell>
          <cell r="R42">
            <v>3</v>
          </cell>
        </row>
        <row r="43">
          <cell r="O43" t="str">
            <v xml:space="preserve">Intro to Tribal Law (3) </v>
          </cell>
          <cell r="P43">
            <v>3</v>
          </cell>
          <cell r="Q43" t="str">
            <v>Justice and DR (2)</v>
          </cell>
          <cell r="R43">
            <v>2</v>
          </cell>
        </row>
        <row r="44">
          <cell r="O44" t="str">
            <v xml:space="preserve">Mediation (3) </v>
          </cell>
          <cell r="P44">
            <v>3</v>
          </cell>
          <cell r="Q44" t="str">
            <v>Mediation (3)</v>
          </cell>
          <cell r="R44">
            <v>3</v>
          </cell>
        </row>
        <row r="45">
          <cell r="O45" t="str">
            <v>Native American Law (3)</v>
          </cell>
          <cell r="P45">
            <v>3</v>
          </cell>
          <cell r="Q45" t="str">
            <v>Negotiation (3)</v>
          </cell>
          <cell r="R45">
            <v>3</v>
          </cell>
        </row>
        <row r="46">
          <cell r="Q46" t="str">
            <v>Organizational Conflict Management</v>
          </cell>
          <cell r="R46">
            <v>2</v>
          </cell>
        </row>
        <row r="47">
          <cell r="Q47" t="str">
            <v>Professional Responsibility</v>
          </cell>
          <cell r="R47">
            <v>3</v>
          </cell>
        </row>
      </sheetData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D40BB07-95C1-4D7B-BA2E-B7EB2D8E0F33}" name="Table2" displayName="Table2" ref="K138:K144" totalsRowShown="0" headerRowDxfId="56" dataDxfId="55">
  <autoFilter ref="K138:K144" xr:uid="{7D40BB07-95C1-4D7B-BA2E-B7EB2D8E0F33}"/>
  <tableColumns count="1">
    <tableColumn id="1" xr3:uid="{E8D82402-48B9-4A87-82A0-F0CE7E701E7D}" name="A" dataDxfId="54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7C1E41FB-7B42-4BC7-AF46-9FE3F036C113}" name="Table16" displayName="Table16" ref="L138:L144" totalsRowShown="0" headerRowDxfId="53" dataDxfId="52">
  <autoFilter ref="L138:L144" xr:uid="{7C1E41FB-7B42-4BC7-AF46-9FE3F036C113}"/>
  <tableColumns count="1">
    <tableColumn id="1" xr3:uid="{DC2D9121-D45E-4AA7-B3DA-5423780C877C}" name="SACR" dataDxfId="51"/>
  </tableColumns>
  <tableStyleInfo name="TableStyleDark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FAF58634-6237-44CB-AE71-A9B66CE6B1D6}" name="Table17" displayName="Table17" ref="M138:M143" totalsRowShown="0" headerRowDxfId="50" dataDxfId="48" headerRowBorderDxfId="49" tableBorderDxfId="47" totalsRowBorderDxfId="46">
  <autoFilter ref="M138:M143" xr:uid="{FAF58634-6237-44CB-AE71-A9B66CE6B1D6}"/>
  <tableColumns count="1">
    <tableColumn id="1" xr3:uid="{DA7B0592-E9D7-437E-B4DF-A6D6DEA2E938}" name="B" dataDxfId="45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13F89B4-9137-4E32-90EA-02D21DE08440}" name="Table18" displayName="Table18" ref="N138:N143" totalsRowShown="0" headerRowDxfId="44" dataDxfId="43">
  <autoFilter ref="N138:N143" xr:uid="{013F89B4-9137-4E32-90EA-02D21DE08440}"/>
  <tableColumns count="1">
    <tableColumn id="1" xr3:uid="{329B6E82-81B9-4C99-9362-1B5C16F4228F}" name="SBCR" dataDxfId="42"/>
  </tableColumns>
  <tableStyleInfo name="TableStyleMedium2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8FAA5ADA-E8CA-48D4-80E5-BEBFEA2EE7A5}" name="Table19" displayName="Table19" ref="O138:O154" totalsRowShown="0" headerRowDxfId="41" dataDxfId="39" headerRowBorderDxfId="40" tableBorderDxfId="38" totalsRowBorderDxfId="37">
  <autoFilter ref="O138:O154" xr:uid="{8FAA5ADA-E8CA-48D4-80E5-BEBFEA2EE7A5}"/>
  <tableColumns count="1">
    <tableColumn id="1" xr3:uid="{7285BA8A-9633-416F-B4F7-7231E2EA96A8}" name="Online" dataDxfId="36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B59BB36-D8EA-482F-856B-4ADFF06819A5}" name="Table20" displayName="Table20" ref="P138:P154" totalsRowShown="0" headerRowDxfId="35" dataDxfId="34">
  <autoFilter ref="P138:P154" xr:uid="{0B59BB36-D8EA-482F-856B-4ADFF06819A5}"/>
  <tableColumns count="1">
    <tableColumn id="1" xr3:uid="{D079009C-955C-4B16-874B-F06683C2179E}" name="SOCR" dataDxfId="33"/>
  </tableColumns>
  <tableStyleInfo name="TableStyleMedium2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9951DE74-AF1C-4DD7-93F0-EB2800864615}" name="Table21" displayName="Table21" ref="Q138:Q156" totalsRowShown="0" headerRowDxfId="32" dataDxfId="30" headerRowBorderDxfId="31" tableBorderDxfId="29" totalsRowBorderDxfId="28">
  <autoFilter ref="Q138:Q156" xr:uid="{9951DE74-AF1C-4DD7-93F0-EB2800864615}"/>
  <tableColumns count="1">
    <tableColumn id="1" xr3:uid="{1FDA079F-9E15-4FD0-8BE2-FE11C32320C1}" name="Summer" dataDxfId="27"/>
  </tableColumns>
  <tableStyleInfo name="TableStyleMedium6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3B56F834-7A52-4078-AB4A-781A823A14E7}" name="Table22" displayName="Table22" ref="R138:R156" totalsRowShown="0" headerRowDxfId="26" dataDxfId="25">
  <autoFilter ref="R138:R156" xr:uid="{3B56F834-7A52-4078-AB4A-781A823A14E7}"/>
  <tableColumns count="1">
    <tableColumn id="1" xr3:uid="{965ABE2A-EF4E-4810-898C-A0D3A2B15714}" name="SUCR" dataDxfId="24"/>
  </tableColumns>
  <tableStyleInfo name="TableStyleMedium6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8A59C47-4B7D-4CDE-BF3C-16245B54FEA0}" name="Table23" displayName="Table23" ref="S138:S155" totalsRowShown="0" headerRowDxfId="23" dataDxfId="22">
  <autoFilter ref="S138:S155" xr:uid="{38A59C47-4B7D-4CDE-BF3C-16245B54FEA0}"/>
  <tableColumns count="1">
    <tableColumn id="1" xr3:uid="{881AD361-4121-43AB-864E-B4404EDD64A1}" name="SUOCR" dataDxfId="21"/>
  </tableColumns>
  <tableStyleInfo name="TableStyleMedium6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42AF2A0-5FE2-484E-8D8C-CD1897A32A66}" name="Table24" displayName="Table24" ref="N112:N118" totalsRowShown="0" headerRowDxfId="20" dataDxfId="19">
  <autoFilter ref="N112:N118" xr:uid="{042AF2A0-5FE2-484E-8D8C-CD1897A32A66}"/>
  <tableColumns count="1">
    <tableColumn id="1" xr3:uid="{891D524D-7882-4A07-AEB2-059CFFA3AEE6}" name="FBCR" dataDxfId="18"/>
  </tableColumns>
  <tableStyleInfo name="TableStyleMedium16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D7CE4AD1-2864-419A-A12A-17B9890A969F}" name="Table25" displayName="Table25" ref="P112:P129" totalsRowShown="0" headerRowDxfId="17" dataDxfId="16">
  <autoFilter ref="P112:P129" xr:uid="{D7CE4AD1-2864-419A-A12A-17B9890A969F}"/>
  <tableColumns count="1">
    <tableColumn id="1" xr3:uid="{AFE4B91C-7BE7-46ED-A0D0-CE56DA5B1C0A}" name="FOCR" dataDxfId="15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611ADE05-CE6A-40F2-A299-642048E2137B}" name="Table26" displayName="Table26" ref="L112:L117" totalsRowShown="0" headerRowDxfId="14" dataDxfId="13">
  <autoFilter ref="L112:L117" xr:uid="{611ADE05-CE6A-40F2-A299-642048E2137B}"/>
  <tableColumns count="1">
    <tableColumn id="1" xr3:uid="{5C8CFED1-7975-4042-8EFA-529A5C62E74D}" name="FACR" dataDxfId="12"/>
  </tableColumns>
  <tableStyleInfo name="TableStyleMedium1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4F47B2A6-E2F9-45F4-9C6D-CEEE072CD774}" name="Table27" displayName="Table27" ref="K112:K117" totalsRowShown="0" headerRowDxfId="11" dataDxfId="9" headerRowBorderDxfId="10" tableBorderDxfId="8" totalsRowBorderDxfId="7">
  <autoFilter ref="K112:K117" xr:uid="{4F47B2A6-E2F9-45F4-9C6D-CEEE072CD774}"/>
  <tableColumns count="1">
    <tableColumn id="1" xr3:uid="{9E04E4B2-CE1F-478F-8D9F-D187B63FF5C1}" name="A" dataDxfId="6"/>
  </tableColumns>
  <tableStyleInfo name="TableStyleMedium3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13FECED4-D4B9-4876-B181-4B74B2E60C66}" name="Table28" displayName="Table28" ref="M112:M118" totalsRowShown="0" headerRowDxfId="5" dataDxfId="3" headerRowBorderDxfId="4" tableBorderDxfId="2" totalsRowBorderDxfId="1">
  <autoFilter ref="M112:M118" xr:uid="{13FECED4-D4B9-4876-B181-4B74B2E60C66}"/>
  <tableColumns count="1">
    <tableColumn id="1" xr3:uid="{D5DA5E24-CFE6-46C3-82A0-8A455CF4FB79}" name="B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1.xml"/><Relationship Id="rId16" Type="http://schemas.openxmlformats.org/officeDocument/2006/relationships/table" Target="../tables/table14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itchellhamline.edu/native-american-law-and-sovereignty/certificate-and-courses/" TargetMode="External"/><Relationship Id="rId3" Type="http://schemas.openxmlformats.org/officeDocument/2006/relationships/hyperlink" Target="https://mitchellhamline.edu/dispute-resolution-institute/conflict-resolution-theory-and-practice-certificate/" TargetMode="External"/><Relationship Id="rId7" Type="http://schemas.openxmlformats.org/officeDocument/2006/relationships/hyperlink" Target="https://mitchellhamline.edu/intellectual-property-institute/patent-law-certificate-program/" TargetMode="External"/><Relationship Id="rId2" Type="http://schemas.openxmlformats.org/officeDocument/2006/relationships/hyperlink" Target="https://mitchellhamline.edu/child-protection-clinic/child-welfare-certificate/" TargetMode="External"/><Relationship Id="rId1" Type="http://schemas.openxmlformats.org/officeDocument/2006/relationships/hyperlink" Target="https://mitchellhamline.edu/academics/certificate-programs/" TargetMode="External"/><Relationship Id="rId6" Type="http://schemas.openxmlformats.org/officeDocument/2006/relationships/hyperlink" Target="http://mitchellhamline.edu/center-for-law-and-business/certificates/law-and-business-certificate/" TargetMode="External"/><Relationship Id="rId5" Type="http://schemas.openxmlformats.org/officeDocument/2006/relationships/hyperlink" Target="http://mitchellhamline.edu/health-law-institute/certificates/health-law-certificate/" TargetMode="External"/><Relationship Id="rId4" Type="http://schemas.openxmlformats.org/officeDocument/2006/relationships/hyperlink" Target="http://mitchellhamline.edu/health-law-institute/certificates/health-care-compliance-certificate/" TargetMode="External"/><Relationship Id="rId9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01551-D3FE-4CC4-985D-5DA77260044F}">
  <sheetPr codeName="Sheet1"/>
  <dimension ref="A1:I29"/>
  <sheetViews>
    <sheetView showGridLines="0" workbookViewId="0">
      <selection activeCell="B9" sqref="B9"/>
    </sheetView>
  </sheetViews>
  <sheetFormatPr defaultColWidth="9.109375" defaultRowHeight="14.4" x14ac:dyDescent="0.3"/>
  <cols>
    <col min="1" max="1" width="7.5546875" customWidth="1"/>
    <col min="2" max="2" width="12" customWidth="1"/>
    <col min="3" max="3" width="45" bestFit="1" customWidth="1"/>
    <col min="4" max="4" width="8" customWidth="1"/>
    <col min="5" max="5" width="41.5546875" customWidth="1"/>
    <col min="6" max="6" width="12.109375" customWidth="1"/>
    <col min="8" max="8" width="51.44140625" bestFit="1" customWidth="1"/>
    <col min="9" max="9" width="27.5546875" customWidth="1"/>
  </cols>
  <sheetData>
    <row r="1" spans="1:9" ht="29.4" thickBot="1" x14ac:dyDescent="0.6">
      <c r="A1" s="109" t="s">
        <v>51</v>
      </c>
      <c r="B1" s="109"/>
      <c r="C1" s="109"/>
      <c r="D1" s="109"/>
      <c r="E1" s="109"/>
      <c r="F1" s="109"/>
      <c r="G1" s="109"/>
      <c r="H1" s="109"/>
      <c r="I1" s="109"/>
    </row>
    <row r="2" spans="1:9" ht="28.8" x14ac:dyDescent="0.3">
      <c r="B2" s="7" t="s">
        <v>47</v>
      </c>
      <c r="C2" s="8" t="s">
        <v>46</v>
      </c>
      <c r="D2" s="5"/>
      <c r="E2" s="6" t="s">
        <v>43</v>
      </c>
      <c r="F2" s="8" t="s">
        <v>45</v>
      </c>
      <c r="H2" s="9" t="s">
        <v>97</v>
      </c>
      <c r="I2" s="10" t="s">
        <v>50</v>
      </c>
    </row>
    <row r="3" spans="1:9" x14ac:dyDescent="0.3">
      <c r="B3" s="1"/>
      <c r="C3" s="2" t="s">
        <v>43</v>
      </c>
      <c r="E3" s="1" t="s">
        <v>6</v>
      </c>
      <c r="F3" s="2"/>
      <c r="H3" s="11" t="s">
        <v>49</v>
      </c>
      <c r="I3" s="12" t="s">
        <v>98</v>
      </c>
    </row>
    <row r="4" spans="1:9" x14ac:dyDescent="0.3">
      <c r="B4" s="1"/>
      <c r="C4" s="2" t="s">
        <v>159</v>
      </c>
      <c r="E4" s="1" t="s">
        <v>8</v>
      </c>
      <c r="F4" s="2"/>
      <c r="H4" s="11" t="s">
        <v>48</v>
      </c>
      <c r="I4" s="12" t="s">
        <v>99</v>
      </c>
    </row>
    <row r="5" spans="1:9" x14ac:dyDescent="0.3">
      <c r="B5" s="1"/>
      <c r="C5" s="2" t="s">
        <v>91</v>
      </c>
      <c r="E5" s="1" t="s">
        <v>71</v>
      </c>
      <c r="F5" s="2"/>
      <c r="H5" s="11" t="s">
        <v>7</v>
      </c>
      <c r="I5" s="12"/>
    </row>
    <row r="6" spans="1:9" ht="15" thickBot="1" x14ac:dyDescent="0.35">
      <c r="B6" s="3"/>
      <c r="C6" s="4" t="s">
        <v>0</v>
      </c>
      <c r="E6" s="1" t="s">
        <v>42</v>
      </c>
      <c r="F6" s="2"/>
      <c r="H6" s="13" t="s">
        <v>96</v>
      </c>
      <c r="I6" s="14"/>
    </row>
    <row r="7" spans="1:9" x14ac:dyDescent="0.3">
      <c r="E7" s="1" t="s">
        <v>94</v>
      </c>
      <c r="F7" s="2"/>
    </row>
    <row r="8" spans="1:9" x14ac:dyDescent="0.3">
      <c r="B8" t="s">
        <v>25</v>
      </c>
      <c r="E8" s="1" t="s">
        <v>95</v>
      </c>
      <c r="F8" s="2"/>
    </row>
    <row r="9" spans="1:9" x14ac:dyDescent="0.3">
      <c r="B9" t="s">
        <v>173</v>
      </c>
      <c r="E9" s="1" t="s">
        <v>3</v>
      </c>
      <c r="F9" s="2"/>
    </row>
    <row r="10" spans="1:9" x14ac:dyDescent="0.3">
      <c r="B10" t="s">
        <v>53</v>
      </c>
      <c r="E10" s="1" t="s">
        <v>155</v>
      </c>
      <c r="F10" s="103"/>
    </row>
    <row r="11" spans="1:9" x14ac:dyDescent="0.3">
      <c r="E11" s="1" t="s">
        <v>92</v>
      </c>
      <c r="F11" s="2"/>
    </row>
    <row r="12" spans="1:9" x14ac:dyDescent="0.3">
      <c r="B12" t="s">
        <v>76</v>
      </c>
      <c r="E12" s="1" t="s">
        <v>2</v>
      </c>
      <c r="F12" s="2"/>
    </row>
    <row r="13" spans="1:9" x14ac:dyDescent="0.3">
      <c r="B13" t="s">
        <v>102</v>
      </c>
      <c r="E13" s="1" t="s">
        <v>93</v>
      </c>
      <c r="F13" s="2"/>
    </row>
    <row r="14" spans="1:9" x14ac:dyDescent="0.3">
      <c r="E14" s="16" t="s">
        <v>4</v>
      </c>
      <c r="F14" s="2"/>
      <c r="H14" s="15"/>
      <c r="I14" s="15"/>
    </row>
    <row r="15" spans="1:9" x14ac:dyDescent="0.3">
      <c r="E15" s="1" t="s">
        <v>1</v>
      </c>
      <c r="F15" s="2"/>
      <c r="H15" s="15"/>
      <c r="I15" s="15"/>
    </row>
    <row r="16" spans="1:9" ht="15" thickBot="1" x14ac:dyDescent="0.35">
      <c r="E16" s="3" t="s">
        <v>44</v>
      </c>
      <c r="F16" s="4"/>
      <c r="H16" s="15"/>
      <c r="I16" s="15"/>
    </row>
    <row r="17" spans="8:9" x14ac:dyDescent="0.3">
      <c r="H17" s="15"/>
      <c r="I17" s="15"/>
    </row>
    <row r="18" spans="8:9" x14ac:dyDescent="0.3">
      <c r="H18" s="15"/>
      <c r="I18" s="15"/>
    </row>
    <row r="19" spans="8:9" x14ac:dyDescent="0.3">
      <c r="H19" s="15"/>
      <c r="I19" s="15"/>
    </row>
    <row r="20" spans="8:9" x14ac:dyDescent="0.3">
      <c r="H20" s="15"/>
      <c r="I20" s="15"/>
    </row>
    <row r="21" spans="8:9" x14ac:dyDescent="0.3">
      <c r="H21" s="15"/>
      <c r="I21" s="15"/>
    </row>
    <row r="22" spans="8:9" x14ac:dyDescent="0.3">
      <c r="H22" s="15"/>
      <c r="I22" s="15"/>
    </row>
    <row r="23" spans="8:9" x14ac:dyDescent="0.3">
      <c r="H23" s="15"/>
      <c r="I23" s="15"/>
    </row>
    <row r="24" spans="8:9" x14ac:dyDescent="0.3">
      <c r="H24" s="15"/>
      <c r="I24" s="15"/>
    </row>
    <row r="25" spans="8:9" x14ac:dyDescent="0.3">
      <c r="H25" s="15"/>
      <c r="I25" s="15"/>
    </row>
    <row r="26" spans="8:9" x14ac:dyDescent="0.3">
      <c r="H26" s="15"/>
      <c r="I26" s="15"/>
    </row>
    <row r="27" spans="8:9" x14ac:dyDescent="0.3">
      <c r="H27" s="15"/>
      <c r="I27" s="15"/>
    </row>
    <row r="28" spans="8:9" x14ac:dyDescent="0.3">
      <c r="H28" s="15"/>
      <c r="I28" s="15"/>
    </row>
    <row r="29" spans="8:9" x14ac:dyDescent="0.3">
      <c r="H29" s="15"/>
      <c r="I29" s="15"/>
    </row>
  </sheetData>
  <mergeCells count="1">
    <mergeCell ref="A1:I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CD6DE-AEE2-4126-B4CA-157D1F2E5699}">
  <sheetPr codeName="Sheet2">
    <tabColor theme="5" tint="0.39997558519241921"/>
  </sheetPr>
  <dimension ref="A1:S156"/>
  <sheetViews>
    <sheetView showGridLines="0" tabSelected="1" zoomScaleNormal="100" workbookViewId="0">
      <pane ySplit="1" topLeftCell="A2" activePane="bottomLeft" state="frozen"/>
      <selection pane="bottomLeft" activeCell="E4" sqref="E4"/>
    </sheetView>
  </sheetViews>
  <sheetFormatPr defaultRowHeight="15" x14ac:dyDescent="0.35"/>
  <cols>
    <col min="1" max="1" width="11.33203125" style="19" customWidth="1"/>
    <col min="2" max="2" width="48.88671875" style="19" customWidth="1"/>
    <col min="3" max="3" width="8.6640625" style="19" customWidth="1"/>
    <col min="4" max="4" width="9.21875" style="101" customWidth="1"/>
    <col min="5" max="5" width="9.5546875" style="19" customWidth="1"/>
    <col min="6" max="6" width="11.44140625" style="19" customWidth="1"/>
    <col min="7" max="7" width="11.6640625" style="19" customWidth="1"/>
    <col min="8" max="8" width="9.44140625" style="19" customWidth="1"/>
    <col min="9" max="9" width="9.33203125" style="19" customWidth="1"/>
    <col min="10" max="10" width="0.88671875" style="19" customWidth="1"/>
    <col min="11" max="11" width="32.33203125" style="19" hidden="1" customWidth="1"/>
    <col min="12" max="12" width="8.33203125" style="19" hidden="1" customWidth="1"/>
    <col min="13" max="13" width="49.6640625" style="19" hidden="1" customWidth="1"/>
    <col min="14" max="14" width="7.77734375" style="19" hidden="1" customWidth="1"/>
    <col min="15" max="15" width="29.5546875" style="19" hidden="1" customWidth="1"/>
    <col min="16" max="16" width="8.109375" style="19" hidden="1" customWidth="1"/>
    <col min="17" max="17" width="33.77734375" style="19" hidden="1" customWidth="1"/>
    <col min="18" max="18" width="10.88671875" style="19" hidden="1" customWidth="1"/>
    <col min="19" max="19" width="9.44140625" style="19" hidden="1" customWidth="1"/>
    <col min="20" max="20" width="74" style="19" customWidth="1"/>
    <col min="21" max="22" width="8.77734375" style="19" customWidth="1"/>
    <col min="23" max="16384" width="8.88671875" style="19"/>
  </cols>
  <sheetData>
    <row r="1" spans="1:10" ht="60" x14ac:dyDescent="0.35">
      <c r="A1" s="17" t="s">
        <v>17</v>
      </c>
      <c r="B1" s="17" t="s">
        <v>11</v>
      </c>
      <c r="C1" s="17" t="s">
        <v>13</v>
      </c>
      <c r="D1" s="17" t="s">
        <v>174</v>
      </c>
      <c r="E1" s="17" t="s">
        <v>175</v>
      </c>
      <c r="F1" s="17" t="s">
        <v>77</v>
      </c>
      <c r="G1" s="17" t="s">
        <v>72</v>
      </c>
      <c r="H1" s="17" t="s">
        <v>12</v>
      </c>
      <c r="I1" s="17" t="s">
        <v>14</v>
      </c>
      <c r="J1" s="18"/>
    </row>
    <row r="2" spans="1:10" x14ac:dyDescent="0.35">
      <c r="A2" s="17"/>
      <c r="B2" s="48"/>
      <c r="C2" s="17"/>
      <c r="D2" s="17"/>
      <c r="E2" s="17"/>
      <c r="F2" s="17"/>
      <c r="G2" s="17"/>
      <c r="H2" s="17"/>
      <c r="I2" s="17"/>
      <c r="J2" s="18"/>
    </row>
    <row r="3" spans="1:10" x14ac:dyDescent="0.35">
      <c r="A3" s="17"/>
      <c r="B3" s="17"/>
      <c r="C3" s="17"/>
      <c r="D3" s="17"/>
      <c r="E3" s="17"/>
      <c r="F3" s="17"/>
      <c r="G3" s="17"/>
      <c r="H3" s="17"/>
      <c r="I3" s="17"/>
      <c r="J3" s="18"/>
    </row>
    <row r="4" spans="1:10" ht="15.6" thickBot="1" x14ac:dyDescent="0.4">
      <c r="A4" s="17" t="s">
        <v>41</v>
      </c>
      <c r="B4" s="17" t="s">
        <v>171</v>
      </c>
      <c r="C4" s="17"/>
      <c r="D4" s="17"/>
      <c r="E4" s="17"/>
      <c r="F4" s="17"/>
      <c r="G4" s="17"/>
      <c r="H4" s="17"/>
      <c r="I4" s="17"/>
      <c r="J4" s="18"/>
    </row>
    <row r="5" spans="1:10" ht="15.6" thickTop="1" x14ac:dyDescent="0.35">
      <c r="A5" s="20">
        <v>1</v>
      </c>
      <c r="B5" s="52" t="s">
        <v>69</v>
      </c>
      <c r="C5" s="52">
        <v>3</v>
      </c>
      <c r="D5" s="110" t="s">
        <v>15</v>
      </c>
      <c r="E5" s="21">
        <v>0</v>
      </c>
      <c r="F5" s="22"/>
      <c r="G5" s="22"/>
      <c r="H5" s="20"/>
      <c r="I5" s="21"/>
    </row>
    <row r="6" spans="1:10" x14ac:dyDescent="0.35">
      <c r="A6" s="23">
        <v>1</v>
      </c>
      <c r="B6" s="53" t="s">
        <v>1</v>
      </c>
      <c r="C6" s="53">
        <v>4</v>
      </c>
      <c r="D6" s="111" t="s">
        <v>15</v>
      </c>
      <c r="E6" s="24">
        <v>0</v>
      </c>
      <c r="F6" s="25"/>
      <c r="G6" s="25"/>
      <c r="H6" s="23"/>
      <c r="I6" s="24"/>
    </row>
    <row r="7" spans="1:10" x14ac:dyDescent="0.35">
      <c r="A7" s="23">
        <v>1</v>
      </c>
      <c r="B7" s="53" t="s">
        <v>101</v>
      </c>
      <c r="C7" s="53">
        <v>3</v>
      </c>
      <c r="D7" s="111" t="s">
        <v>15</v>
      </c>
      <c r="E7" s="24">
        <v>0</v>
      </c>
      <c r="F7" s="25"/>
      <c r="G7" s="25"/>
      <c r="H7" s="23"/>
      <c r="I7" s="24"/>
    </row>
    <row r="8" spans="1:10" x14ac:dyDescent="0.35">
      <c r="A8" s="26">
        <v>1</v>
      </c>
      <c r="B8" s="54" t="s">
        <v>2</v>
      </c>
      <c r="C8" s="54">
        <v>1</v>
      </c>
      <c r="D8" s="112" t="s">
        <v>15</v>
      </c>
      <c r="E8" s="27">
        <v>0</v>
      </c>
      <c r="F8" s="25"/>
      <c r="G8" s="25"/>
      <c r="H8" s="26"/>
      <c r="I8" s="27"/>
    </row>
    <row r="9" spans="1:10" x14ac:dyDescent="0.35">
      <c r="A9" s="28"/>
      <c r="B9" s="29" t="s">
        <v>134</v>
      </c>
      <c r="C9" s="29">
        <f>IF(SUM(C5:C8)=0,"",SUM(C5:C8))</f>
        <v>11</v>
      </c>
      <c r="D9" s="113"/>
      <c r="E9" s="28" t="str">
        <f>IF(SUM(E5:E8)=0,"",SUM(E5:E8))</f>
        <v/>
      </c>
      <c r="F9" s="28"/>
      <c r="G9" s="28"/>
      <c r="H9" s="28"/>
      <c r="I9" s="28"/>
    </row>
    <row r="10" spans="1:10" x14ac:dyDescent="0.35">
      <c r="B10" s="41"/>
      <c r="C10" s="41"/>
    </row>
    <row r="11" spans="1:10" ht="15.6" thickBot="1" x14ac:dyDescent="0.4">
      <c r="B11" s="43" t="s">
        <v>172</v>
      </c>
      <c r="C11" s="41"/>
    </row>
    <row r="12" spans="1:10" ht="15.6" thickTop="1" x14ac:dyDescent="0.35">
      <c r="A12" s="49">
        <v>2</v>
      </c>
      <c r="B12" s="61" t="s">
        <v>70</v>
      </c>
      <c r="C12" s="62">
        <v>3</v>
      </c>
      <c r="D12" s="110" t="s">
        <v>15</v>
      </c>
      <c r="E12" s="21">
        <v>3</v>
      </c>
      <c r="F12" s="22"/>
      <c r="G12" s="22"/>
      <c r="H12" s="20"/>
      <c r="I12" s="21"/>
    </row>
    <row r="13" spans="1:10" x14ac:dyDescent="0.35">
      <c r="A13" s="50">
        <v>2</v>
      </c>
      <c r="B13" s="63" t="s">
        <v>3</v>
      </c>
      <c r="C13" s="64">
        <v>4</v>
      </c>
      <c r="D13" s="111" t="s">
        <v>15</v>
      </c>
      <c r="E13" s="24">
        <v>0</v>
      </c>
      <c r="F13" s="25"/>
      <c r="G13" s="25"/>
      <c r="H13" s="23"/>
      <c r="I13" s="24"/>
    </row>
    <row r="14" spans="1:10" x14ac:dyDescent="0.35">
      <c r="A14" s="51">
        <v>2</v>
      </c>
      <c r="B14" s="65" t="s">
        <v>4</v>
      </c>
      <c r="C14" s="66">
        <v>4</v>
      </c>
      <c r="D14" s="112" t="s">
        <v>15</v>
      </c>
      <c r="E14" s="27">
        <v>0</v>
      </c>
      <c r="F14" s="25"/>
      <c r="G14" s="25"/>
      <c r="H14" s="26"/>
      <c r="I14" s="27"/>
    </row>
    <row r="15" spans="1:10" x14ac:dyDescent="0.35">
      <c r="A15" s="28"/>
      <c r="B15" s="29" t="s">
        <v>135</v>
      </c>
      <c r="C15" s="29">
        <f>IF(SUM(C12:C14)=0,"",SUM(C12:C14))</f>
        <v>11</v>
      </c>
      <c r="D15" s="114"/>
      <c r="E15" s="29">
        <f t="shared" ref="E15" si="0">IF(SUM(E12:E14)=0,"",SUM(E12:E14))</f>
        <v>3</v>
      </c>
      <c r="F15" s="29"/>
      <c r="G15" s="29"/>
      <c r="H15" s="28"/>
      <c r="I15" s="28"/>
    </row>
    <row r="16" spans="1:10" ht="15.6" thickBot="1" x14ac:dyDescent="0.4">
      <c r="B16" s="60"/>
      <c r="C16" s="41"/>
    </row>
    <row r="17" spans="1:10" ht="15.6" thickTop="1" x14ac:dyDescent="0.35">
      <c r="A17" s="30" t="s">
        <v>18</v>
      </c>
      <c r="B17" s="31"/>
      <c r="C17" s="95" t="str">
        <f>IF(ISNA(VLOOKUP(B17,Summer,2,0)),"",(VLOOKUP(B17,Summer,2,0)))</f>
        <v/>
      </c>
      <c r="D17" s="115"/>
      <c r="E17" s="95" t="str">
        <f>IF(D17="Y",C17,"")</f>
        <v/>
      </c>
      <c r="F17" s="31"/>
      <c r="G17" s="31"/>
      <c r="H17" s="31"/>
      <c r="I17" s="32"/>
    </row>
    <row r="18" spans="1:10" x14ac:dyDescent="0.35">
      <c r="A18" s="33" t="s">
        <v>18</v>
      </c>
      <c r="B18" s="35"/>
      <c r="C18" s="35" t="str">
        <f>IF(ISNA(VLOOKUP(B18,Summer,2,0)),"",(VLOOKUP(B18,Summer,2,0)))</f>
        <v/>
      </c>
      <c r="D18" s="116"/>
      <c r="E18" s="35" t="str">
        <f>IF(D18="Y",C18,"")</f>
        <v/>
      </c>
      <c r="F18" s="35"/>
      <c r="G18" s="35"/>
      <c r="H18" s="35"/>
      <c r="I18" s="34"/>
    </row>
    <row r="19" spans="1:10" x14ac:dyDescent="0.35">
      <c r="A19" s="33" t="s">
        <v>18</v>
      </c>
      <c r="B19" s="35"/>
      <c r="C19" s="35" t="str">
        <f>IF(ISNA(VLOOKUP(B19,Summer,2,0)),"",(VLOOKUP(B19,Summer,2,0)))</f>
        <v/>
      </c>
      <c r="D19" s="116"/>
      <c r="E19" s="35" t="str">
        <f t="shared" ref="E19:E20" si="1">IF(D19="Y",C19,"")</f>
        <v/>
      </c>
      <c r="F19" s="35"/>
      <c r="G19" s="35"/>
      <c r="H19" s="35"/>
      <c r="I19" s="34"/>
    </row>
    <row r="20" spans="1:10" x14ac:dyDescent="0.35">
      <c r="A20" s="36" t="s">
        <v>18</v>
      </c>
      <c r="B20" s="38"/>
      <c r="C20" s="38" t="str">
        <f>IF(ISNA(VLOOKUP(B20,Summer,2,0)),"",(VLOOKUP(B20,Summer,2,0)))</f>
        <v/>
      </c>
      <c r="D20" s="117"/>
      <c r="E20" s="35" t="str">
        <f t="shared" si="1"/>
        <v/>
      </c>
      <c r="F20" s="38"/>
      <c r="G20" s="38"/>
      <c r="H20" s="38"/>
      <c r="I20" s="37"/>
    </row>
    <row r="21" spans="1:10" x14ac:dyDescent="0.35">
      <c r="A21" s="39"/>
      <c r="B21" s="40" t="s">
        <v>19</v>
      </c>
      <c r="C21" s="39" t="str">
        <f>IF(SUM(C17:C20)=0,"",SUM(C17:C20))</f>
        <v/>
      </c>
      <c r="D21" s="118"/>
      <c r="E21" s="39" t="str">
        <f t="shared" ref="E21:I21" si="2">IF(SUM(E17:E20)=0,"",SUM(E17:E20))</f>
        <v/>
      </c>
      <c r="F21" s="39"/>
      <c r="G21" s="39" t="str">
        <f t="shared" si="2"/>
        <v/>
      </c>
      <c r="H21" s="39"/>
      <c r="I21" s="39" t="str">
        <f t="shared" si="2"/>
        <v/>
      </c>
    </row>
    <row r="22" spans="1:10" x14ac:dyDescent="0.35">
      <c r="B22" s="41"/>
    </row>
    <row r="23" spans="1:10" ht="15.6" thickBot="1" x14ac:dyDescent="0.4">
      <c r="A23" s="41"/>
      <c r="B23" s="43" t="s">
        <v>151</v>
      </c>
    </row>
    <row r="24" spans="1:10" ht="15.6" thickTop="1" x14ac:dyDescent="0.35">
      <c r="A24" s="20">
        <v>3</v>
      </c>
      <c r="B24" s="52" t="s">
        <v>71</v>
      </c>
      <c r="C24" s="52">
        <v>4</v>
      </c>
      <c r="D24" s="110" t="s">
        <v>15</v>
      </c>
      <c r="E24" s="52">
        <v>0</v>
      </c>
      <c r="F24" s="70"/>
      <c r="G24" s="70"/>
      <c r="H24" s="52"/>
      <c r="I24" s="21"/>
    </row>
    <row r="25" spans="1:10" x14ac:dyDescent="0.35">
      <c r="A25" s="23">
        <v>3</v>
      </c>
      <c r="B25" s="53" t="s">
        <v>5</v>
      </c>
      <c r="C25" s="53">
        <v>3</v>
      </c>
      <c r="D25" s="111" t="s">
        <v>15</v>
      </c>
      <c r="E25" s="53">
        <v>0</v>
      </c>
      <c r="F25" s="71"/>
      <c r="G25" s="71"/>
      <c r="H25" s="53"/>
      <c r="I25" s="24"/>
    </row>
    <row r="26" spans="1:10" x14ac:dyDescent="0.35">
      <c r="A26" s="23">
        <v>3</v>
      </c>
      <c r="B26" s="53" t="s">
        <v>6</v>
      </c>
      <c r="C26" s="53">
        <v>1</v>
      </c>
      <c r="D26" s="111" t="s">
        <v>15</v>
      </c>
      <c r="E26" s="53">
        <v>0</v>
      </c>
      <c r="F26" s="71"/>
      <c r="G26" s="71"/>
      <c r="H26" s="53"/>
      <c r="I26" s="24"/>
    </row>
    <row r="27" spans="1:10" x14ac:dyDescent="0.35">
      <c r="A27" s="26">
        <v>3</v>
      </c>
      <c r="B27" s="67" t="s">
        <v>7</v>
      </c>
      <c r="C27" s="67">
        <v>3</v>
      </c>
      <c r="D27" s="112" t="s">
        <v>15</v>
      </c>
      <c r="E27" s="54">
        <v>0</v>
      </c>
      <c r="F27" s="72"/>
      <c r="G27" s="72"/>
      <c r="H27" s="54"/>
      <c r="I27" s="27"/>
      <c r="J27" s="42"/>
    </row>
    <row r="28" spans="1:10" x14ac:dyDescent="0.35">
      <c r="A28" s="39"/>
      <c r="B28" s="40" t="s">
        <v>20</v>
      </c>
      <c r="C28" s="39">
        <f>IF(SUM(C24:C27)=0,"",SUM(C24:C27))</f>
        <v>11</v>
      </c>
      <c r="D28" s="118"/>
      <c r="E28" s="39" t="str">
        <f>IF(SUM(E24:E27)=0,"",SUM(E24:E27))</f>
        <v/>
      </c>
      <c r="F28" s="39"/>
      <c r="G28" s="39" t="str">
        <f>IF(SUM(G24:G27)=0,"",SUM(G24:G27))</f>
        <v/>
      </c>
      <c r="H28" s="39"/>
      <c r="I28" s="39" t="str">
        <f>IF(SUM(I24:I27)=0,"",SUM(I24:I27))</f>
        <v/>
      </c>
    </row>
    <row r="29" spans="1:10" ht="15.6" thickBot="1" x14ac:dyDescent="0.4">
      <c r="B29" s="41"/>
    </row>
    <row r="30" spans="1:10" ht="15.6" thickTop="1" x14ac:dyDescent="0.35">
      <c r="A30" s="30" t="s">
        <v>32</v>
      </c>
      <c r="B30" s="31"/>
      <c r="C30" s="31"/>
      <c r="D30" s="115"/>
      <c r="E30" s="95" t="str">
        <f>IF(D30="Y",C30,"")</f>
        <v/>
      </c>
      <c r="F30" s="31"/>
      <c r="G30" s="31"/>
      <c r="H30" s="31"/>
      <c r="I30" s="32"/>
    </row>
    <row r="31" spans="1:10" x14ac:dyDescent="0.35">
      <c r="A31" s="36" t="s">
        <v>32</v>
      </c>
      <c r="B31" s="38"/>
      <c r="C31" s="38"/>
      <c r="D31" s="117"/>
      <c r="E31" s="35" t="str">
        <f>IF(D31="Y",C31,"")</f>
        <v/>
      </c>
      <c r="F31" s="38"/>
      <c r="G31" s="38"/>
      <c r="H31" s="38"/>
      <c r="I31" s="37"/>
    </row>
    <row r="32" spans="1:10" x14ac:dyDescent="0.35">
      <c r="A32" s="39"/>
      <c r="B32" s="40" t="s">
        <v>33</v>
      </c>
      <c r="C32" s="39" t="str">
        <f>IF(SUM(C30:C31)=0,"",SUM(C30:C31))</f>
        <v/>
      </c>
      <c r="D32" s="118"/>
      <c r="E32" s="39" t="str">
        <f>IF(SUM(E30:E31)=0,"",SUM(E30:E31))</f>
        <v/>
      </c>
      <c r="F32" s="39"/>
      <c r="G32" s="39" t="str">
        <f>IF(SUM(G30:G31)=0,"",SUM(G30:G31))</f>
        <v/>
      </c>
      <c r="H32" s="39"/>
      <c r="I32" s="39" t="str">
        <f>IF(SUM(I30:I31)=0,"",SUM(I30:I31))</f>
        <v/>
      </c>
    </row>
    <row r="33" spans="1:10" x14ac:dyDescent="0.35">
      <c r="B33" s="41"/>
    </row>
    <row r="34" spans="1:10" ht="15.6" thickBot="1" x14ac:dyDescent="0.4">
      <c r="B34" s="43" t="s">
        <v>152</v>
      </c>
    </row>
    <row r="35" spans="1:10" ht="15.6" thickTop="1" x14ac:dyDescent="0.35">
      <c r="A35" s="20">
        <v>4</v>
      </c>
      <c r="B35" s="52" t="s">
        <v>8</v>
      </c>
      <c r="C35" s="52">
        <v>2</v>
      </c>
      <c r="D35" s="110" t="s">
        <v>15</v>
      </c>
      <c r="E35" s="52">
        <v>0</v>
      </c>
      <c r="F35" s="52"/>
      <c r="G35" s="52"/>
      <c r="H35" s="52"/>
      <c r="I35" s="21"/>
    </row>
    <row r="36" spans="1:10" x14ac:dyDescent="0.35">
      <c r="A36" s="23">
        <v>4</v>
      </c>
      <c r="B36" s="53" t="s">
        <v>9</v>
      </c>
      <c r="C36" s="53">
        <v>3</v>
      </c>
      <c r="D36" s="111" t="s">
        <v>15</v>
      </c>
      <c r="E36" s="53">
        <v>0</v>
      </c>
      <c r="F36" s="53"/>
      <c r="G36" s="53"/>
      <c r="H36" s="53"/>
      <c r="I36" s="24"/>
    </row>
    <row r="37" spans="1:10" x14ac:dyDescent="0.35">
      <c r="A37" s="23">
        <v>4</v>
      </c>
      <c r="B37" s="53" t="s">
        <v>133</v>
      </c>
      <c r="C37" s="53">
        <v>3</v>
      </c>
      <c r="D37" s="111" t="s">
        <v>15</v>
      </c>
      <c r="E37" s="53">
        <v>0</v>
      </c>
      <c r="F37" s="53"/>
      <c r="G37" s="53"/>
      <c r="H37" s="53"/>
      <c r="I37" s="24"/>
    </row>
    <row r="38" spans="1:10" x14ac:dyDescent="0.35">
      <c r="A38" s="26">
        <v>4</v>
      </c>
      <c r="B38" s="67" t="s">
        <v>10</v>
      </c>
      <c r="C38" s="54">
        <v>3</v>
      </c>
      <c r="D38" s="112" t="s">
        <v>15</v>
      </c>
      <c r="E38" s="54">
        <v>3</v>
      </c>
      <c r="F38" s="54"/>
      <c r="G38" s="54"/>
      <c r="H38" s="54"/>
      <c r="I38" s="27"/>
      <c r="J38" s="42"/>
    </row>
    <row r="39" spans="1:10" x14ac:dyDescent="0.35">
      <c r="A39" s="39"/>
      <c r="B39" s="40" t="s">
        <v>21</v>
      </c>
      <c r="C39" s="39">
        <f>IF(SUM(C35:C38)=0,"",SUM(C35:C38))</f>
        <v>11</v>
      </c>
      <c r="D39" s="119"/>
      <c r="E39" s="39">
        <f>IF(SUM(E35:E38)=0,"",SUM(E35:E38))</f>
        <v>3</v>
      </c>
      <c r="F39" s="40"/>
      <c r="G39" s="39" t="str">
        <f>IF(SUM(G35:G38)=0,"",SUM(G35:G38))</f>
        <v/>
      </c>
      <c r="H39" s="39"/>
      <c r="I39" s="39" t="str">
        <f>IF(SUM(I35:I38)=0,"",SUM(I35:I38))</f>
        <v/>
      </c>
    </row>
    <row r="40" spans="1:10" ht="15.6" thickBot="1" x14ac:dyDescent="0.4">
      <c r="B40" s="41"/>
      <c r="C40" s="41"/>
      <c r="D40" s="43"/>
      <c r="E40" s="41"/>
      <c r="F40" s="41"/>
      <c r="G40" s="41"/>
    </row>
    <row r="41" spans="1:10" ht="15.6" thickTop="1" x14ac:dyDescent="0.35">
      <c r="A41" s="30" t="s">
        <v>23</v>
      </c>
      <c r="B41" s="31"/>
      <c r="C41" s="95" t="str">
        <f>IF(ISNA(VLOOKUP(B41,Summer,2,0)),"",(VLOOKUP(B41,Summer,2,0)))</f>
        <v/>
      </c>
      <c r="D41" s="115"/>
      <c r="E41" s="95" t="str">
        <f>IF(D41="Y",C41,"")</f>
        <v/>
      </c>
      <c r="F41" s="31"/>
      <c r="G41" s="31"/>
      <c r="H41" s="31"/>
      <c r="I41" s="32"/>
    </row>
    <row r="42" spans="1:10" x14ac:dyDescent="0.35">
      <c r="A42" s="33" t="s">
        <v>23</v>
      </c>
      <c r="B42" s="35"/>
      <c r="C42" s="38" t="str">
        <f>IF(ISNA(VLOOKUP(B42,Summer,2,0)),"",(VLOOKUP(B42,Summer,2,0)))</f>
        <v/>
      </c>
      <c r="D42" s="116"/>
      <c r="E42" s="35" t="str">
        <f>IF(D42="Y",C42,"")</f>
        <v/>
      </c>
      <c r="F42" s="35"/>
      <c r="G42" s="35"/>
      <c r="H42" s="35"/>
      <c r="I42" s="34"/>
    </row>
    <row r="43" spans="1:10" x14ac:dyDescent="0.35">
      <c r="A43" s="33" t="s">
        <v>23</v>
      </c>
      <c r="B43" s="35"/>
      <c r="C43" s="35" t="str">
        <f>IF(ISNA(VLOOKUP(B43,Summer,2,0)),"",(VLOOKUP(B43,Summer,2,0)))</f>
        <v/>
      </c>
      <c r="D43" s="116"/>
      <c r="E43" s="35" t="str">
        <f>IF(D43="Y",C43,"")</f>
        <v/>
      </c>
      <c r="F43" s="35"/>
      <c r="G43" s="35"/>
      <c r="H43" s="35"/>
      <c r="I43" s="34"/>
    </row>
    <row r="44" spans="1:10" x14ac:dyDescent="0.35">
      <c r="A44" s="36" t="s">
        <v>23</v>
      </c>
      <c r="B44" s="38"/>
      <c r="C44" s="96" t="str">
        <f>IF(ISNA(VLOOKUP(B44,Summer,2,0)),"",(VLOOKUP(B44,Summer,2,0)))</f>
        <v/>
      </c>
      <c r="D44" s="117"/>
      <c r="E44" s="35" t="str">
        <f>IF(D44="Y",C44,"")</f>
        <v/>
      </c>
      <c r="F44" s="38"/>
      <c r="G44" s="38"/>
      <c r="H44" s="38"/>
      <c r="I44" s="37"/>
    </row>
    <row r="45" spans="1:10" x14ac:dyDescent="0.35">
      <c r="A45" s="39"/>
      <c r="B45" s="40" t="s">
        <v>22</v>
      </c>
      <c r="C45" s="39" t="str">
        <f>IF(SUM(C41:C44)=0,"",SUM(C41:C44))</f>
        <v/>
      </c>
      <c r="D45" s="118"/>
      <c r="E45" s="39" t="str">
        <f>IF(SUM(E41:E44)=0,"",SUM(E41:E44))</f>
        <v/>
      </c>
      <c r="F45" s="39"/>
      <c r="G45" s="39" t="str">
        <f>IF(SUM(G41:G44)=0,"",SUM(G41:G44))</f>
        <v/>
      </c>
      <c r="H45" s="39"/>
      <c r="I45" s="39" t="str">
        <f>IF(SUM(I41:I44)=0,"",SUM(I41:I44))</f>
        <v/>
      </c>
    </row>
    <row r="46" spans="1:10" x14ac:dyDescent="0.35">
      <c r="B46" s="41"/>
    </row>
    <row r="47" spans="1:10" ht="15.6" thickBot="1" x14ac:dyDescent="0.4">
      <c r="A47" s="41"/>
      <c r="B47" s="43" t="s">
        <v>153</v>
      </c>
    </row>
    <row r="48" spans="1:10" ht="15.6" thickTop="1" x14ac:dyDescent="0.35">
      <c r="A48" s="20">
        <v>5</v>
      </c>
      <c r="B48" s="55"/>
      <c r="C48" s="20" t="str">
        <f>IF(ISNA(VLOOKUP(B48,Fall_A,2,0)),"",(VLOOKUP(B48,Fall_A,2,0)))</f>
        <v/>
      </c>
      <c r="D48" s="110" t="s">
        <v>15</v>
      </c>
      <c r="E48" s="52">
        <v>0</v>
      </c>
      <c r="F48" s="52"/>
      <c r="G48" s="52"/>
      <c r="H48" s="52"/>
      <c r="I48" s="21"/>
    </row>
    <row r="49" spans="1:9" x14ac:dyDescent="0.35">
      <c r="A49" s="23">
        <v>5</v>
      </c>
      <c r="B49" s="56"/>
      <c r="C49" s="23" t="str">
        <f>IF(ISNA(VLOOKUP(B49,Fall_B,2,0)),"",(VLOOKUP(B49,Fall_B,2,0)))</f>
        <v/>
      </c>
      <c r="D49" s="111" t="s">
        <v>15</v>
      </c>
      <c r="E49" s="53">
        <v>0</v>
      </c>
      <c r="F49" s="53"/>
      <c r="G49" s="53"/>
      <c r="H49" s="53"/>
      <c r="I49" s="24"/>
    </row>
    <row r="50" spans="1:9" x14ac:dyDescent="0.35">
      <c r="A50" s="23">
        <v>5</v>
      </c>
      <c r="B50" s="57"/>
      <c r="C50" s="23" t="str">
        <f>IF(ISNA(VLOOKUP(B50,Fall_O,2,0)),"",(VLOOKUP(B50,Fall_O,2,0)))</f>
        <v/>
      </c>
      <c r="D50" s="111" t="str">
        <f>IF(OR(E50=1,E50=2,E50=3),"Y","")</f>
        <v/>
      </c>
      <c r="E50" s="53" t="str">
        <f t="shared" ref="E50:E54" si="3">IF(C50=0,"",C50)</f>
        <v/>
      </c>
      <c r="F50" s="53"/>
      <c r="G50" s="53"/>
      <c r="H50" s="53"/>
      <c r="I50" s="24"/>
    </row>
    <row r="51" spans="1:9" x14ac:dyDescent="0.35">
      <c r="A51" s="23">
        <v>5</v>
      </c>
      <c r="B51" s="57"/>
      <c r="C51" s="23" t="str">
        <f>IF(ISNA(VLOOKUP(B51,Fall_O,2,0)),"",(VLOOKUP(B51,Fall_O,2,0)))</f>
        <v/>
      </c>
      <c r="D51" s="111" t="str">
        <f>IF(OR(E51=1,E51=2,E51=3),"Y","")</f>
        <v/>
      </c>
      <c r="E51" s="53" t="str">
        <f t="shared" si="3"/>
        <v/>
      </c>
      <c r="F51" s="53"/>
      <c r="G51" s="53"/>
      <c r="H51" s="53"/>
      <c r="I51" s="24"/>
    </row>
    <row r="52" spans="1:9" x14ac:dyDescent="0.35">
      <c r="A52" s="23">
        <v>5</v>
      </c>
      <c r="B52" s="57"/>
      <c r="C52" s="23" t="str">
        <f>IF(ISNA(VLOOKUP(B52,Fall_O,2,0)),"",(VLOOKUP(B52,Fall_O,2,0)))</f>
        <v/>
      </c>
      <c r="D52" s="111" t="str">
        <f>IF(OR(E52=1,E52=2,E52=3),"Y","")</f>
        <v/>
      </c>
      <c r="E52" s="53" t="str">
        <f t="shared" si="3"/>
        <v/>
      </c>
      <c r="F52" s="53"/>
      <c r="G52" s="53"/>
      <c r="H52" s="53"/>
      <c r="I52" s="24"/>
    </row>
    <row r="53" spans="1:9" x14ac:dyDescent="0.35">
      <c r="A53" s="23">
        <v>5</v>
      </c>
      <c r="B53" s="57"/>
      <c r="C53" s="23" t="str">
        <f>IF(ISNA(VLOOKUP(B53,Fall_O,2,0)),"",(VLOOKUP(B53,Fall_O,2,0)))</f>
        <v/>
      </c>
      <c r="D53" s="111" t="str">
        <f>IF(OR(E53=1,E53=2,E53=3),"Y","")</f>
        <v/>
      </c>
      <c r="E53" s="53" t="str">
        <f t="shared" si="3"/>
        <v/>
      </c>
      <c r="F53" s="53"/>
      <c r="G53" s="53"/>
      <c r="H53" s="53"/>
      <c r="I53" s="24"/>
    </row>
    <row r="54" spans="1:9" x14ac:dyDescent="0.35">
      <c r="A54" s="23">
        <v>5</v>
      </c>
      <c r="B54" s="57"/>
      <c r="C54" s="23" t="str">
        <f>IF(ISNA(VLOOKUP(B54,Fall_O,2,0)),"",(VLOOKUP(B54,Fall_O,2,0)))</f>
        <v/>
      </c>
      <c r="D54" s="111" t="str">
        <f>IF(OR(E54=1,E54=2,E54=3),"Y","")</f>
        <v/>
      </c>
      <c r="E54" s="53" t="str">
        <f t="shared" si="3"/>
        <v/>
      </c>
      <c r="F54" s="53"/>
      <c r="G54" s="53"/>
      <c r="H54" s="53"/>
      <c r="I54" s="24"/>
    </row>
    <row r="55" spans="1:9" x14ac:dyDescent="0.35">
      <c r="A55" s="26">
        <v>5</v>
      </c>
      <c r="B55" s="58"/>
      <c r="C55" s="26"/>
      <c r="D55" s="112" t="s">
        <v>15</v>
      </c>
      <c r="E55" s="54">
        <v>0</v>
      </c>
      <c r="F55" s="54" t="s">
        <v>100</v>
      </c>
      <c r="G55" s="54" t="str">
        <f>IF(C55=0,"",C55)</f>
        <v/>
      </c>
      <c r="H55" s="54"/>
      <c r="I55" s="27"/>
    </row>
    <row r="56" spans="1:9" x14ac:dyDescent="0.35">
      <c r="A56" s="39"/>
      <c r="B56" s="40" t="s">
        <v>26</v>
      </c>
      <c r="C56" s="39" t="str">
        <f>IF(SUM(C48:C55)=0,"",SUM(C48:C55))</f>
        <v/>
      </c>
      <c r="D56" s="118"/>
      <c r="E56" s="39" t="str">
        <f>IF(SUM(E48:E55)=0,"",SUM(E48:E55))</f>
        <v/>
      </c>
      <c r="F56" s="39"/>
      <c r="G56" s="39" t="str">
        <f>IF(SUM(G48:G55)=0,"",SUM(G48:G55))</f>
        <v/>
      </c>
      <c r="H56" s="39"/>
      <c r="I56" s="39" t="str">
        <f>IF(SUM(I48:I55)=0,"",SUM(I48:I55))</f>
        <v/>
      </c>
    </row>
    <row r="57" spans="1:9" ht="15.6" thickBot="1" x14ac:dyDescent="0.4">
      <c r="B57" s="41"/>
    </row>
    <row r="58" spans="1:9" ht="15.6" thickTop="1" x14ac:dyDescent="0.35">
      <c r="A58" s="30" t="s">
        <v>39</v>
      </c>
      <c r="B58" s="68"/>
      <c r="C58" s="31"/>
      <c r="D58" s="115"/>
      <c r="E58" s="31" t="str">
        <f>IF(D58="Y",C58,"")</f>
        <v/>
      </c>
      <c r="F58" s="31"/>
      <c r="G58" s="31"/>
      <c r="H58" s="31"/>
      <c r="I58" s="32"/>
    </row>
    <row r="59" spans="1:9" x14ac:dyDescent="0.35">
      <c r="A59" s="36" t="s">
        <v>39</v>
      </c>
      <c r="B59" s="69"/>
      <c r="C59" s="38"/>
      <c r="D59" s="117"/>
      <c r="E59" s="35" t="str">
        <f>IF(D59="Y",C59,"")</f>
        <v/>
      </c>
      <c r="F59" s="38"/>
      <c r="G59" s="38"/>
      <c r="H59" s="38"/>
      <c r="I59" s="37"/>
    </row>
    <row r="60" spans="1:9" x14ac:dyDescent="0.35">
      <c r="A60" s="39"/>
      <c r="B60" s="40" t="s">
        <v>40</v>
      </c>
      <c r="C60" s="39" t="str">
        <f>IF(SUM(C58:C59)=0,"",SUM(C58:C59))</f>
        <v/>
      </c>
      <c r="D60" s="118"/>
      <c r="E60" s="39" t="str">
        <f>IF(SUM(E58:E59)=0,"",SUM(E58:E59))</f>
        <v/>
      </c>
      <c r="F60" s="39"/>
      <c r="G60" s="39" t="str">
        <f>IF(SUM(G58:G59)=0,"",SUM(G58:G59))</f>
        <v/>
      </c>
      <c r="H60" s="39"/>
      <c r="I60" s="39" t="str">
        <f>IF(SUM(I58:I59)=0,"",SUM(I58:I59))</f>
        <v/>
      </c>
    </row>
    <row r="61" spans="1:9" x14ac:dyDescent="0.35">
      <c r="B61" s="41"/>
    </row>
    <row r="62" spans="1:9" ht="15.6" thickBot="1" x14ac:dyDescent="0.4">
      <c r="B62" s="43" t="s">
        <v>154</v>
      </c>
    </row>
    <row r="63" spans="1:9" ht="15.6" thickTop="1" x14ac:dyDescent="0.35">
      <c r="A63" s="20">
        <v>6</v>
      </c>
      <c r="B63" s="55"/>
      <c r="C63" s="20" t="str">
        <f>IF(ISNA(VLOOKUP(B63,Spring_A,2,0)),"",(VLOOKUP(B63,Spring_A,2,0)))</f>
        <v/>
      </c>
      <c r="D63" s="110" t="s">
        <v>15</v>
      </c>
      <c r="E63" s="52">
        <v>0</v>
      </c>
      <c r="F63" s="52"/>
      <c r="G63" s="52"/>
      <c r="H63" s="52"/>
      <c r="I63" s="21"/>
    </row>
    <row r="64" spans="1:9" x14ac:dyDescent="0.35">
      <c r="A64" s="23">
        <v>6</v>
      </c>
      <c r="B64" s="56"/>
      <c r="C64" s="23" t="str">
        <f>IF(ISNA(VLOOKUP(B64,Spring_B,2,0)),"",(VLOOKUP(B64,Spring_B,2,0)))</f>
        <v/>
      </c>
      <c r="D64" s="111" t="s">
        <v>15</v>
      </c>
      <c r="E64" s="53">
        <v>0</v>
      </c>
      <c r="F64" s="53"/>
      <c r="G64" s="53"/>
      <c r="H64" s="53"/>
      <c r="I64" s="24"/>
    </row>
    <row r="65" spans="1:9" x14ac:dyDescent="0.35">
      <c r="A65" s="23">
        <v>6</v>
      </c>
      <c r="B65" s="59"/>
      <c r="C65" s="23" t="str">
        <f>IF(ISNA(VLOOKUP(B65,Spring_O,2,0)),"",(VLOOKUP(B65,Spring_O,2,0)))</f>
        <v/>
      </c>
      <c r="D65" s="111" t="str">
        <f>IF(OR(E65=1,E65=2,E65=3),"Y","")</f>
        <v/>
      </c>
      <c r="E65" s="53" t="str">
        <f>IF(C65=0,"",C65)</f>
        <v/>
      </c>
      <c r="F65" s="53"/>
      <c r="G65" s="53"/>
      <c r="H65" s="53"/>
      <c r="I65" s="24"/>
    </row>
    <row r="66" spans="1:9" x14ac:dyDescent="0.35">
      <c r="A66" s="23">
        <v>6</v>
      </c>
      <c r="B66" s="59"/>
      <c r="C66" s="23" t="str">
        <f>IF(ISNA(VLOOKUP(B66,Spring_O,2,0)),"",(VLOOKUP(B66,Spring_O,2,0)))</f>
        <v/>
      </c>
      <c r="D66" s="111" t="str">
        <f>IF(OR(E66=1,E66=2,E66=3),"Y","")</f>
        <v/>
      </c>
      <c r="E66" s="53" t="str">
        <f t="shared" ref="E66:E69" si="4">IF(C66=0,"",C66)</f>
        <v/>
      </c>
      <c r="F66" s="53"/>
      <c r="G66" s="53"/>
      <c r="H66" s="53"/>
      <c r="I66" s="24"/>
    </row>
    <row r="67" spans="1:9" x14ac:dyDescent="0.35">
      <c r="A67" s="23">
        <v>6</v>
      </c>
      <c r="B67" s="59"/>
      <c r="C67" s="23" t="str">
        <f>IF(ISNA(VLOOKUP(B67,Spring_O,2,0)),"",(VLOOKUP(B67,Spring_O,2,0)))</f>
        <v/>
      </c>
      <c r="D67" s="111" t="str">
        <f>IF(OR(E67=1,E67=2,E67=3),"Y","")</f>
        <v/>
      </c>
      <c r="E67" s="53" t="str">
        <f t="shared" si="4"/>
        <v/>
      </c>
      <c r="F67" s="53"/>
      <c r="G67" s="53"/>
      <c r="H67" s="53"/>
      <c r="I67" s="24"/>
    </row>
    <row r="68" spans="1:9" x14ac:dyDescent="0.35">
      <c r="A68" s="23">
        <v>6</v>
      </c>
      <c r="B68" s="59"/>
      <c r="C68" s="23" t="str">
        <f>IF(ISNA(VLOOKUP(B68,Spring_O,2,0)),"",(VLOOKUP(B68,Spring_O,2,0)))</f>
        <v/>
      </c>
      <c r="D68" s="111" t="str">
        <f>IF(OR(E68=1,E68=2,E68=3),"Y","")</f>
        <v/>
      </c>
      <c r="E68" s="53" t="str">
        <f t="shared" si="4"/>
        <v/>
      </c>
      <c r="F68" s="53"/>
      <c r="G68" s="53"/>
      <c r="H68" s="53"/>
      <c r="I68" s="24"/>
    </row>
    <row r="69" spans="1:9" x14ac:dyDescent="0.35">
      <c r="A69" s="23">
        <v>6</v>
      </c>
      <c r="B69" s="59"/>
      <c r="C69" s="23" t="str">
        <f>IF(ISNA(VLOOKUP(B69,Spring_O,2,0)),"",(VLOOKUP(B69,Spring_O,2,0)))</f>
        <v/>
      </c>
      <c r="D69" s="111" t="str">
        <f>IF(OR(E69=1,E69=2,E69=3),"Y","")</f>
        <v/>
      </c>
      <c r="E69" s="53" t="str">
        <f t="shared" si="4"/>
        <v/>
      </c>
      <c r="F69" s="53"/>
      <c r="G69" s="53"/>
      <c r="H69" s="53"/>
      <c r="I69" s="24"/>
    </row>
    <row r="70" spans="1:9" x14ac:dyDescent="0.35">
      <c r="A70" s="26"/>
      <c r="B70" s="58"/>
      <c r="C70" s="26"/>
      <c r="D70" s="112" t="s">
        <v>15</v>
      </c>
      <c r="E70" s="54">
        <v>0</v>
      </c>
      <c r="F70" s="54" t="s">
        <v>100</v>
      </c>
      <c r="G70" s="54" t="str">
        <f>IF(C70=0,"",C70)</f>
        <v/>
      </c>
      <c r="H70" s="54"/>
      <c r="I70" s="27"/>
    </row>
    <row r="71" spans="1:9" x14ac:dyDescent="0.35">
      <c r="A71" s="39"/>
      <c r="B71" s="40" t="s">
        <v>28</v>
      </c>
      <c r="C71" s="39" t="str">
        <f>IF(SUM(C63:C70)=0,"",SUM(C63:C70))</f>
        <v/>
      </c>
      <c r="D71" s="118"/>
      <c r="E71" s="39" t="str">
        <f>IF(SUM(E63:E70)=0,"",SUM(E63:E70))</f>
        <v/>
      </c>
      <c r="F71" s="39"/>
      <c r="G71" s="39" t="str">
        <f>IF(SUM(G63:G70)=0,"",SUM(G63:G70))</f>
        <v/>
      </c>
      <c r="H71" s="39"/>
      <c r="I71" s="39" t="str">
        <f>IF(SUM(I63:I70)=0,"",SUM(I63:I70))</f>
        <v/>
      </c>
    </row>
    <row r="72" spans="1:9" ht="15.6" thickBot="1" x14ac:dyDescent="0.4"/>
    <row r="73" spans="1:9" ht="15.6" thickTop="1" x14ac:dyDescent="0.35">
      <c r="A73" s="30" t="s">
        <v>29</v>
      </c>
      <c r="B73" s="31"/>
      <c r="C73" s="95" t="str">
        <f>IF(ISNA(VLOOKUP(B73,Summer,2,0)),"",(VLOOKUP(B73,Summer,2,0)))</f>
        <v/>
      </c>
      <c r="D73" s="115"/>
      <c r="E73" s="31" t="str">
        <f>IF(D73="Y",C73,"")</f>
        <v/>
      </c>
      <c r="F73" s="31"/>
      <c r="G73" s="31"/>
      <c r="H73" s="31"/>
      <c r="I73" s="32"/>
    </row>
    <row r="74" spans="1:9" x14ac:dyDescent="0.35">
      <c r="A74" s="33" t="s">
        <v>29</v>
      </c>
      <c r="B74" s="35"/>
      <c r="C74" s="35" t="str">
        <f>IF(ISNA(VLOOKUP(B74,Summer,2,0)),"",(VLOOKUP(B74,Summer,2,0)))</f>
        <v/>
      </c>
      <c r="D74" s="116"/>
      <c r="E74" s="35" t="str">
        <f>IF(D74="Y",C74,"")</f>
        <v/>
      </c>
      <c r="F74" s="35"/>
      <c r="G74" s="35"/>
      <c r="H74" s="35"/>
      <c r="I74" s="34"/>
    </row>
    <row r="75" spans="1:9" x14ac:dyDescent="0.35">
      <c r="A75" s="33" t="s">
        <v>29</v>
      </c>
      <c r="B75" s="35"/>
      <c r="C75" s="35" t="str">
        <f>IF(ISNA(VLOOKUP(B75,Summer,2,0)),"",(VLOOKUP(B75,Summer,2,0)))</f>
        <v/>
      </c>
      <c r="D75" s="116"/>
      <c r="E75" s="35" t="str">
        <f>IF(D75="Y",C75,"")</f>
        <v/>
      </c>
      <c r="F75" s="35"/>
      <c r="G75" s="35"/>
      <c r="H75" s="35"/>
      <c r="I75" s="34"/>
    </row>
    <row r="76" spans="1:9" x14ac:dyDescent="0.35">
      <c r="A76" s="36" t="s">
        <v>29</v>
      </c>
      <c r="B76" s="38"/>
      <c r="C76" s="96" t="str">
        <f>IF(ISNA(VLOOKUP(B76,Summer,2,0)),"",(VLOOKUP(B76,Summer,2,0)))</f>
        <v/>
      </c>
      <c r="D76" s="117"/>
      <c r="E76" s="35" t="str">
        <f>IF(D76="Y",C76,"")</f>
        <v/>
      </c>
      <c r="F76" s="38"/>
      <c r="G76" s="38"/>
      <c r="H76" s="38"/>
      <c r="I76" s="37"/>
    </row>
    <row r="77" spans="1:9" x14ac:dyDescent="0.35">
      <c r="A77" s="39"/>
      <c r="B77" s="40" t="s">
        <v>30</v>
      </c>
      <c r="C77" s="39" t="str">
        <f>IF(SUM(C73:C76)=0,"",SUM(C73:C76))</f>
        <v/>
      </c>
      <c r="D77" s="118"/>
      <c r="E77" s="39" t="str">
        <f>IF(SUM(E73:E76)=0,"",SUM(E73:E76))</f>
        <v/>
      </c>
      <c r="F77" s="39"/>
      <c r="G77" s="39" t="str">
        <f>IF(SUM(G73:G76)=0,"",SUM(G73:G76))</f>
        <v/>
      </c>
      <c r="H77" s="39"/>
      <c r="I77" s="39" t="str">
        <f>IF(SUM(I73:I76)=0,"",SUM(I73:I76))</f>
        <v/>
      </c>
    </row>
    <row r="78" spans="1:9" x14ac:dyDescent="0.35">
      <c r="B78" s="41"/>
    </row>
    <row r="79" spans="1:9" ht="15.6" thickBot="1" x14ac:dyDescent="0.4">
      <c r="A79" s="41"/>
      <c r="B79" s="43" t="s">
        <v>160</v>
      </c>
    </row>
    <row r="80" spans="1:9" ht="15.6" thickTop="1" x14ac:dyDescent="0.35">
      <c r="A80" s="20">
        <v>7</v>
      </c>
      <c r="B80" s="55"/>
      <c r="C80" s="20" t="str">
        <f>IF(ISNA(VLOOKUP(B80,Fall_A,2,0)),"",(VLOOKUP(B80,Fall_A,2,0)))</f>
        <v/>
      </c>
      <c r="D80" s="110" t="s">
        <v>15</v>
      </c>
      <c r="E80" s="52">
        <v>0</v>
      </c>
      <c r="F80" s="52"/>
      <c r="G80" s="52"/>
      <c r="H80" s="52"/>
      <c r="I80" s="21"/>
    </row>
    <row r="81" spans="1:10" x14ac:dyDescent="0.35">
      <c r="A81" s="23">
        <v>7</v>
      </c>
      <c r="B81" s="56"/>
      <c r="C81" s="23" t="str">
        <f>IF(ISNA(VLOOKUP(B81,Fall_B,2,0)),"",(VLOOKUP(B81,Fall_B,2,0)))</f>
        <v/>
      </c>
      <c r="D81" s="111" t="s">
        <v>15</v>
      </c>
      <c r="E81" s="53">
        <v>0</v>
      </c>
      <c r="F81" s="53"/>
      <c r="G81" s="53"/>
      <c r="H81" s="53"/>
      <c r="I81" s="24"/>
    </row>
    <row r="82" spans="1:10" x14ac:dyDescent="0.35">
      <c r="A82" s="23">
        <v>7</v>
      </c>
      <c r="B82" s="59"/>
      <c r="C82" s="23" t="str">
        <f>IF(ISNA(VLOOKUP(B82,Fall_O,2,0)),"",(VLOOKUP(B82,Fall_O,2,0)))</f>
        <v/>
      </c>
      <c r="D82" s="111" t="str">
        <f>IF(OR(E82=1,E82=2,E82=3),"Y","")</f>
        <v/>
      </c>
      <c r="E82" s="53" t="str">
        <f>IF(C82=0,"",C82)</f>
        <v/>
      </c>
      <c r="F82" s="53"/>
      <c r="G82" s="53"/>
      <c r="H82" s="53"/>
      <c r="I82" s="24"/>
    </row>
    <row r="83" spans="1:10" x14ac:dyDescent="0.35">
      <c r="A83" s="23">
        <v>7</v>
      </c>
      <c r="B83" s="59"/>
      <c r="C83" s="23" t="str">
        <f>IF(ISNA(VLOOKUP(B83,Fall_O,2,0)),"",(VLOOKUP(B83,Fall_O,2,0)))</f>
        <v/>
      </c>
      <c r="D83" s="111" t="str">
        <f>IF(OR(E83=1,E83=2,E83=3),"Y","")</f>
        <v/>
      </c>
      <c r="E83" s="53" t="str">
        <f t="shared" ref="E83:E86" si="5">IF(C83=0,"",C83)</f>
        <v/>
      </c>
      <c r="F83" s="53"/>
      <c r="G83" s="53"/>
      <c r="H83" s="53"/>
      <c r="I83" s="24"/>
    </row>
    <row r="84" spans="1:10" x14ac:dyDescent="0.35">
      <c r="A84" s="23">
        <v>7</v>
      </c>
      <c r="B84" s="59"/>
      <c r="C84" s="23" t="str">
        <f>IF(ISNA(VLOOKUP(B84,Fall_O,2,0)),"",(VLOOKUP(B84,Fall_O,2,0)))</f>
        <v/>
      </c>
      <c r="D84" s="111" t="str">
        <f>IF(OR(E84=1,E84=2,E84=3),"Y","")</f>
        <v/>
      </c>
      <c r="E84" s="53" t="str">
        <f t="shared" si="5"/>
        <v/>
      </c>
      <c r="F84" s="53"/>
      <c r="G84" s="53"/>
      <c r="H84" s="53"/>
      <c r="I84" s="24"/>
    </row>
    <row r="85" spans="1:10" x14ac:dyDescent="0.35">
      <c r="A85" s="23">
        <v>7</v>
      </c>
      <c r="B85" s="59"/>
      <c r="C85" s="23" t="str">
        <f>IF(ISNA(VLOOKUP(B85,Fall_O,2,0)),"",(VLOOKUP(B85,Fall_O,2,0)))</f>
        <v/>
      </c>
      <c r="D85" s="111" t="str">
        <f>IF(OR(E85=1,E85=2,E85=3),"Y","")</f>
        <v/>
      </c>
      <c r="E85" s="53" t="str">
        <f t="shared" si="5"/>
        <v/>
      </c>
      <c r="F85" s="53"/>
      <c r="G85" s="53"/>
      <c r="H85" s="53"/>
      <c r="I85" s="24"/>
    </row>
    <row r="86" spans="1:10" x14ac:dyDescent="0.35">
      <c r="A86" s="23">
        <v>7</v>
      </c>
      <c r="B86" s="59"/>
      <c r="C86" s="23" t="str">
        <f>IF(ISNA(VLOOKUP(B86,Fall_O,2,0)),"",(VLOOKUP(B86,Fall_O,2,0)))</f>
        <v/>
      </c>
      <c r="D86" s="111" t="str">
        <f>IF(OR(E86=1,E86=2,E86=3),"Y","")</f>
        <v/>
      </c>
      <c r="E86" s="53" t="str">
        <f t="shared" si="5"/>
        <v/>
      </c>
      <c r="F86" s="53"/>
      <c r="G86" s="53"/>
      <c r="H86" s="53"/>
      <c r="I86" s="24"/>
    </row>
    <row r="87" spans="1:10" x14ac:dyDescent="0.35">
      <c r="A87" s="26">
        <v>7</v>
      </c>
      <c r="B87" s="58"/>
      <c r="C87" s="26"/>
      <c r="D87" s="112" t="s">
        <v>15</v>
      </c>
      <c r="E87" s="54">
        <v>0</v>
      </c>
      <c r="F87" s="54" t="s">
        <v>100</v>
      </c>
      <c r="G87" s="54" t="str">
        <f>IF(C87=0,"",C87)</f>
        <v/>
      </c>
      <c r="H87" s="54"/>
      <c r="I87" s="27"/>
    </row>
    <row r="88" spans="1:10" x14ac:dyDescent="0.35">
      <c r="A88" s="39"/>
      <c r="B88" s="40" t="s">
        <v>37</v>
      </c>
      <c r="C88" s="39" t="str">
        <f>IF(SUM(C80:C87)=0,"",SUM(C80:C87))</f>
        <v/>
      </c>
      <c r="D88" s="118"/>
      <c r="E88" s="39" t="str">
        <f>IF(SUM(E80:E87)=0,"",SUM(E80:E87))</f>
        <v/>
      </c>
      <c r="F88" s="39"/>
      <c r="G88" s="39" t="str">
        <f>IF(SUM(G80:G87)=0,"",SUM(G80:G87))</f>
        <v/>
      </c>
      <c r="H88" s="39"/>
      <c r="I88" s="39" t="str">
        <f>IF(SUM(I80:I87)=0,"",SUM(I80:I87))</f>
        <v/>
      </c>
    </row>
    <row r="89" spans="1:10" ht="15.6" thickBot="1" x14ac:dyDescent="0.4">
      <c r="A89" s="75"/>
      <c r="B89" s="76"/>
      <c r="C89" s="75"/>
      <c r="D89" s="120"/>
      <c r="E89" s="75"/>
      <c r="F89" s="75"/>
      <c r="G89" s="75"/>
      <c r="H89" s="75"/>
      <c r="I89" s="75"/>
    </row>
    <row r="90" spans="1:10" ht="15.6" thickTop="1" x14ac:dyDescent="0.35">
      <c r="A90" s="30" t="s">
        <v>139</v>
      </c>
      <c r="B90" s="68"/>
      <c r="C90" s="31"/>
      <c r="D90" s="115"/>
      <c r="E90" s="31" t="str">
        <f>IF(D90="Y",C90,"")</f>
        <v/>
      </c>
      <c r="F90" s="31"/>
      <c r="G90" s="31"/>
      <c r="H90" s="31"/>
      <c r="I90" s="32"/>
    </row>
    <row r="91" spans="1:10" x14ac:dyDescent="0.35">
      <c r="A91" s="36" t="s">
        <v>139</v>
      </c>
      <c r="B91" s="69"/>
      <c r="C91" s="38"/>
      <c r="D91" s="117"/>
      <c r="E91" s="35" t="str">
        <f>IF(D91="Y",C91,"")</f>
        <v/>
      </c>
      <c r="F91" s="38"/>
      <c r="G91" s="38"/>
      <c r="H91" s="38"/>
      <c r="I91" s="37"/>
    </row>
    <row r="92" spans="1:10" x14ac:dyDescent="0.35">
      <c r="A92" s="39"/>
      <c r="B92" s="40" t="s">
        <v>140</v>
      </c>
      <c r="C92" s="39" t="str">
        <f>IF(SUM(C90:C91)=0,"",SUM(C90:C91))</f>
        <v/>
      </c>
      <c r="D92" s="118"/>
      <c r="E92" s="39" t="str">
        <f>IF(SUM(E90:E91)=0,"",SUM(E90:E91))</f>
        <v/>
      </c>
      <c r="F92" s="39"/>
      <c r="G92" s="39" t="str">
        <f>IF(SUM(G90:G91)=0,"",SUM(G90:G91))</f>
        <v/>
      </c>
      <c r="H92" s="39"/>
      <c r="I92" s="39" t="str">
        <f>IF(SUM(I90:I91)=0,"",SUM(I90:I91))</f>
        <v/>
      </c>
    </row>
    <row r="93" spans="1:10" x14ac:dyDescent="0.35">
      <c r="B93" s="41"/>
    </row>
    <row r="94" spans="1:10" ht="15.6" thickBot="1" x14ac:dyDescent="0.4">
      <c r="A94" s="75"/>
      <c r="B94" s="102" t="s">
        <v>161</v>
      </c>
      <c r="C94" s="75"/>
      <c r="D94" s="120"/>
      <c r="E94" s="75"/>
      <c r="F94" s="75"/>
      <c r="G94" s="75"/>
      <c r="H94" s="75"/>
      <c r="I94" s="75"/>
      <c r="J94" s="101"/>
    </row>
    <row r="95" spans="1:10" ht="15.6" thickTop="1" x14ac:dyDescent="0.35">
      <c r="A95" s="20">
        <v>8</v>
      </c>
      <c r="B95" s="55"/>
      <c r="C95" s="20" t="str">
        <f>IF(ISNA(VLOOKUP(B95,Spring_A,2,0)),"",(VLOOKUP(B95,Spring_A,2,0)))</f>
        <v/>
      </c>
      <c r="D95" s="110" t="s">
        <v>15</v>
      </c>
      <c r="E95" s="52">
        <v>0</v>
      </c>
      <c r="F95" s="52"/>
      <c r="G95" s="52"/>
      <c r="H95" s="52"/>
      <c r="I95" s="21"/>
    </row>
    <row r="96" spans="1:10" x14ac:dyDescent="0.35">
      <c r="A96" s="23">
        <v>8</v>
      </c>
      <c r="B96" s="56"/>
      <c r="C96" s="23" t="str">
        <f>IF(ISNA(VLOOKUP(B96,Spring_B,2,0)),"",(VLOOKUP(B96,Spring_B,2,0)))</f>
        <v/>
      </c>
      <c r="D96" s="111" t="s">
        <v>15</v>
      </c>
      <c r="E96" s="53">
        <v>0</v>
      </c>
      <c r="F96" s="53"/>
      <c r="G96" s="53"/>
      <c r="H96" s="53"/>
      <c r="I96" s="24"/>
    </row>
    <row r="97" spans="1:17" x14ac:dyDescent="0.35">
      <c r="A97" s="23">
        <v>8</v>
      </c>
      <c r="B97" s="59"/>
      <c r="C97" s="23" t="str">
        <f>IF(ISNA(VLOOKUP(B97,Spring_O,2,0)),"",(VLOOKUP(B97,Spring_O,2,0)))</f>
        <v/>
      </c>
      <c r="D97" s="111" t="str">
        <f>IF(OR(E97=1,E97=2,E97=3),"Y","")</f>
        <v/>
      </c>
      <c r="E97" s="53" t="str">
        <f>IF(C97=0,"",C97)</f>
        <v/>
      </c>
      <c r="F97" s="53"/>
      <c r="G97" s="53"/>
      <c r="H97" s="53"/>
      <c r="I97" s="24"/>
    </row>
    <row r="98" spans="1:17" x14ac:dyDescent="0.35">
      <c r="A98" s="23">
        <v>8</v>
      </c>
      <c r="B98" s="59"/>
      <c r="C98" s="23" t="str">
        <f>IF(ISNA(VLOOKUP(B98,Spring_O,2,0)),"",(VLOOKUP(B98,Spring_O,2,0)))</f>
        <v/>
      </c>
      <c r="D98" s="111" t="str">
        <f>IF(OR(E98=1,E98=2,E98=3),"Y","")</f>
        <v/>
      </c>
      <c r="E98" s="53" t="str">
        <f t="shared" ref="E98:E101" si="6">IF(C98=0,"",C98)</f>
        <v/>
      </c>
      <c r="F98" s="53"/>
      <c r="G98" s="53"/>
      <c r="H98" s="53"/>
      <c r="I98" s="24"/>
    </row>
    <row r="99" spans="1:17" x14ac:dyDescent="0.35">
      <c r="A99" s="23">
        <v>8</v>
      </c>
      <c r="B99" s="59"/>
      <c r="C99" s="23" t="str">
        <f>IF(ISNA(VLOOKUP(B99,Spring_O,2,0)),"",(VLOOKUP(B99,Spring_O,2,0)))</f>
        <v/>
      </c>
      <c r="D99" s="111" t="str">
        <f>IF(OR(E99=1,E99=2,E99=3),"Y","")</f>
        <v/>
      </c>
      <c r="E99" s="53" t="str">
        <f t="shared" si="6"/>
        <v/>
      </c>
      <c r="F99" s="53"/>
      <c r="G99" s="53"/>
      <c r="H99" s="53"/>
      <c r="I99" s="24"/>
    </row>
    <row r="100" spans="1:17" x14ac:dyDescent="0.35">
      <c r="A100" s="23">
        <v>8</v>
      </c>
      <c r="B100" s="59"/>
      <c r="C100" s="23" t="str">
        <f>IF(ISNA(VLOOKUP(B100,Spring_O,2,0)),"",(VLOOKUP(B100,Spring_O,2,0)))</f>
        <v/>
      </c>
      <c r="D100" s="111" t="str">
        <f>IF(OR(E100=1,E100=2,E100=3),"Y","")</f>
        <v/>
      </c>
      <c r="E100" s="53" t="str">
        <f t="shared" si="6"/>
        <v/>
      </c>
      <c r="F100" s="53"/>
      <c r="G100" s="53"/>
      <c r="H100" s="53"/>
      <c r="I100" s="24"/>
    </row>
    <row r="101" spans="1:17" x14ac:dyDescent="0.35">
      <c r="A101" s="23">
        <v>8</v>
      </c>
      <c r="B101" s="59"/>
      <c r="C101" s="23" t="str">
        <f>IF(ISNA(VLOOKUP(B101,Spring_O,2,0)),"",(VLOOKUP(B101,Spring_O,2,0)))</f>
        <v/>
      </c>
      <c r="D101" s="111" t="str">
        <f>IF(OR(E101=1,E101=2,E101=3),"Y","")</f>
        <v/>
      </c>
      <c r="E101" s="53" t="str">
        <f t="shared" si="6"/>
        <v/>
      </c>
      <c r="F101" s="53"/>
      <c r="G101" s="53"/>
      <c r="H101" s="53"/>
      <c r="I101" s="24"/>
    </row>
    <row r="102" spans="1:17" x14ac:dyDescent="0.35">
      <c r="A102" s="26">
        <v>8</v>
      </c>
      <c r="B102" s="58"/>
      <c r="C102" s="26"/>
      <c r="D102" s="112" t="s">
        <v>15</v>
      </c>
      <c r="E102" s="54">
        <v>0</v>
      </c>
      <c r="F102" s="54" t="s">
        <v>100</v>
      </c>
      <c r="G102" s="54" t="str">
        <f>IF(C102=0,"",C102)</f>
        <v/>
      </c>
      <c r="H102" s="54"/>
      <c r="I102" s="27"/>
    </row>
    <row r="103" spans="1:17" x14ac:dyDescent="0.35">
      <c r="A103" s="39"/>
      <c r="B103" s="40" t="s">
        <v>38</v>
      </c>
      <c r="C103" s="39" t="str">
        <f>IF(SUM(C95:C102)=0,"",SUM(C95:C102))</f>
        <v/>
      </c>
      <c r="D103" s="118"/>
      <c r="E103" s="39" t="str">
        <f>IF(SUM(E95:E102)=0,"",SUM(E95:E102))</f>
        <v/>
      </c>
      <c r="F103" s="39"/>
      <c r="G103" s="39" t="str">
        <f>IF(SUM(G95:G102)=0,"",SUM(G95:G102))</f>
        <v/>
      </c>
      <c r="H103" s="39"/>
      <c r="I103" s="39" t="str">
        <f>IF(SUM(I95:I102)=0,"",SUM(I95:I102))</f>
        <v/>
      </c>
    </row>
    <row r="104" spans="1:17" ht="15.6" thickBot="1" x14ac:dyDescent="0.4">
      <c r="C104" s="41"/>
      <c r="D104" s="43"/>
      <c r="E104" s="41"/>
      <c r="F104" s="41"/>
      <c r="G104" s="41"/>
    </row>
    <row r="105" spans="1:17" ht="15.6" thickTop="1" x14ac:dyDescent="0.35">
      <c r="B105" s="73" t="s">
        <v>136</v>
      </c>
      <c r="C105" s="74"/>
    </row>
    <row r="106" spans="1:17" x14ac:dyDescent="0.35">
      <c r="B106" s="99" t="s">
        <v>137</v>
      </c>
      <c r="C106" s="97">
        <f>SUM(C9,C15,C21,C28,C32,C39,C45,C56,C60,C71,C77,C88,C92,C103)</f>
        <v>44</v>
      </c>
    </row>
    <row r="107" spans="1:17" x14ac:dyDescent="0.35">
      <c r="B107" s="99" t="s">
        <v>176</v>
      </c>
      <c r="C107" s="97">
        <f>SUM(E9,E15,E28,E21,E32,E39,E45,E56,E60,E71,E77,E88,E92,E103)</f>
        <v>6</v>
      </c>
    </row>
    <row r="108" spans="1:17" ht="15.6" thickBot="1" x14ac:dyDescent="0.4">
      <c r="B108" s="100" t="s">
        <v>138</v>
      </c>
      <c r="C108" s="98">
        <f>SUM(G21,G28,G32,G39,G45,G56,G60,G71,G77,G88,G92,G103)</f>
        <v>0</v>
      </c>
    </row>
    <row r="111" spans="1:17" x14ac:dyDescent="0.35">
      <c r="K111" s="41" t="s">
        <v>150</v>
      </c>
    </row>
    <row r="112" spans="1:17" x14ac:dyDescent="0.35">
      <c r="K112" s="92" t="s">
        <v>16</v>
      </c>
      <c r="L112" s="78" t="s">
        <v>141</v>
      </c>
      <c r="M112" s="92" t="s">
        <v>24</v>
      </c>
      <c r="N112" s="19" t="s">
        <v>142</v>
      </c>
      <c r="O112" s="79" t="s">
        <v>25</v>
      </c>
      <c r="P112" s="19" t="s">
        <v>143</v>
      </c>
      <c r="Q112" s="81" t="s">
        <v>31</v>
      </c>
    </row>
    <row r="113" spans="11:17" x14ac:dyDescent="0.35">
      <c r="K113" s="91" t="s">
        <v>103</v>
      </c>
      <c r="L113" s="44">
        <v>3</v>
      </c>
      <c r="M113" s="80" t="s">
        <v>104</v>
      </c>
      <c r="N113" s="19">
        <v>3</v>
      </c>
      <c r="O113" s="45" t="s">
        <v>107</v>
      </c>
      <c r="P113" s="19">
        <v>2</v>
      </c>
      <c r="Q113" s="82" t="s">
        <v>86</v>
      </c>
    </row>
    <row r="114" spans="11:17" x14ac:dyDescent="0.35">
      <c r="K114" s="91" t="s">
        <v>120</v>
      </c>
      <c r="L114" s="44">
        <v>3</v>
      </c>
      <c r="M114" s="80" t="s">
        <v>78</v>
      </c>
      <c r="N114" s="19">
        <v>3</v>
      </c>
      <c r="O114" s="45" t="s">
        <v>108</v>
      </c>
      <c r="P114" s="19">
        <v>3</v>
      </c>
      <c r="Q114" s="82" t="s">
        <v>35</v>
      </c>
    </row>
    <row r="115" spans="11:17" x14ac:dyDescent="0.35">
      <c r="K115" s="91" t="s">
        <v>122</v>
      </c>
      <c r="L115" s="44">
        <v>2</v>
      </c>
      <c r="M115" s="80" t="s">
        <v>79</v>
      </c>
      <c r="N115" s="19">
        <v>2</v>
      </c>
      <c r="O115" s="45" t="s">
        <v>64</v>
      </c>
      <c r="P115" s="19">
        <v>2</v>
      </c>
      <c r="Q115" s="82" t="s">
        <v>128</v>
      </c>
    </row>
    <row r="116" spans="11:17" x14ac:dyDescent="0.35">
      <c r="K116" s="91" t="s">
        <v>121</v>
      </c>
      <c r="L116" s="44">
        <v>3</v>
      </c>
      <c r="M116" s="80" t="s">
        <v>57</v>
      </c>
      <c r="N116" s="19">
        <v>2</v>
      </c>
      <c r="O116" s="45" t="s">
        <v>73</v>
      </c>
      <c r="P116" s="19">
        <v>3</v>
      </c>
      <c r="Q116" s="82" t="s">
        <v>36</v>
      </c>
    </row>
    <row r="117" spans="11:17" x14ac:dyDescent="0.35">
      <c r="K117" s="93" t="s">
        <v>55</v>
      </c>
      <c r="L117" s="44">
        <v>3</v>
      </c>
      <c r="M117" s="80" t="s">
        <v>56</v>
      </c>
      <c r="N117" s="19">
        <v>3</v>
      </c>
      <c r="O117" s="45" t="s">
        <v>60</v>
      </c>
      <c r="P117" s="19">
        <v>3</v>
      </c>
      <c r="Q117" s="82" t="s">
        <v>34</v>
      </c>
    </row>
    <row r="118" spans="11:17" x14ac:dyDescent="0.35">
      <c r="K118" s="77"/>
      <c r="L118" s="44"/>
      <c r="M118" s="94" t="s">
        <v>115</v>
      </c>
      <c r="N118" s="19">
        <v>3</v>
      </c>
      <c r="O118" s="45" t="s">
        <v>84</v>
      </c>
      <c r="P118" s="19">
        <v>2</v>
      </c>
      <c r="Q118" s="82" t="s">
        <v>87</v>
      </c>
    </row>
    <row r="119" spans="11:17" x14ac:dyDescent="0.35">
      <c r="K119" s="77"/>
      <c r="L119" s="44"/>
      <c r="M119" s="80"/>
      <c r="O119" s="45" t="s">
        <v>125</v>
      </c>
      <c r="P119" s="19">
        <v>2</v>
      </c>
      <c r="Q119" s="82" t="s">
        <v>119</v>
      </c>
    </row>
    <row r="120" spans="11:17" x14ac:dyDescent="0.35">
      <c r="K120" s="77"/>
      <c r="L120" s="44"/>
      <c r="M120" s="80"/>
      <c r="O120" s="45" t="s">
        <v>118</v>
      </c>
      <c r="P120" s="19">
        <v>1</v>
      </c>
      <c r="Q120" s="82"/>
    </row>
    <row r="121" spans="11:17" x14ac:dyDescent="0.35">
      <c r="K121" s="77"/>
      <c r="L121" s="44"/>
      <c r="M121" s="80"/>
      <c r="O121" s="45" t="s">
        <v>61</v>
      </c>
      <c r="P121" s="19">
        <v>2</v>
      </c>
      <c r="Q121" s="82"/>
    </row>
    <row r="122" spans="11:17" x14ac:dyDescent="0.35">
      <c r="K122" s="77"/>
      <c r="L122" s="44"/>
      <c r="M122" s="80"/>
      <c r="O122" s="45" t="s">
        <v>85</v>
      </c>
      <c r="P122" s="19">
        <v>3</v>
      </c>
      <c r="Q122" s="82"/>
    </row>
    <row r="123" spans="11:17" x14ac:dyDescent="0.35">
      <c r="K123" s="77"/>
      <c r="L123" s="44"/>
      <c r="M123" s="80"/>
      <c r="O123" s="45" t="s">
        <v>109</v>
      </c>
      <c r="P123" s="19">
        <v>3</v>
      </c>
      <c r="Q123" s="82"/>
    </row>
    <row r="124" spans="11:17" x14ac:dyDescent="0.35">
      <c r="K124" s="77"/>
      <c r="L124" s="44"/>
      <c r="M124" s="80"/>
      <c r="O124" s="45" t="s">
        <v>123</v>
      </c>
      <c r="P124" s="19">
        <v>3</v>
      </c>
      <c r="Q124" s="82"/>
    </row>
    <row r="125" spans="11:17" x14ac:dyDescent="0.35">
      <c r="K125" s="77"/>
      <c r="L125" s="44"/>
      <c r="M125" s="80"/>
      <c r="O125" s="45" t="s">
        <v>58</v>
      </c>
      <c r="P125" s="19">
        <v>3</v>
      </c>
      <c r="Q125" s="82"/>
    </row>
    <row r="126" spans="11:17" x14ac:dyDescent="0.35">
      <c r="K126" s="77"/>
      <c r="L126" s="44"/>
      <c r="M126" s="80"/>
      <c r="O126" s="46" t="s">
        <v>89</v>
      </c>
      <c r="P126" s="19">
        <v>3</v>
      </c>
      <c r="Q126" s="82"/>
    </row>
    <row r="127" spans="11:17" x14ac:dyDescent="0.35">
      <c r="K127" s="77"/>
      <c r="L127" s="44"/>
      <c r="M127" s="80"/>
      <c r="O127" s="45" t="s">
        <v>62</v>
      </c>
      <c r="P127" s="19">
        <v>3</v>
      </c>
      <c r="Q127" s="82"/>
    </row>
    <row r="128" spans="11:17" x14ac:dyDescent="0.35">
      <c r="K128" s="77"/>
      <c r="L128" s="44"/>
      <c r="M128" s="80"/>
      <c r="O128" s="45" t="s">
        <v>59</v>
      </c>
      <c r="P128" s="19">
        <v>3</v>
      </c>
      <c r="Q128" s="82"/>
    </row>
    <row r="129" spans="11:19" x14ac:dyDescent="0.35">
      <c r="K129" s="77"/>
      <c r="L129" s="44"/>
      <c r="M129" s="80"/>
      <c r="O129" s="45" t="s">
        <v>63</v>
      </c>
      <c r="P129" s="19">
        <v>2</v>
      </c>
      <c r="Q129" s="82"/>
    </row>
    <row r="130" spans="11:19" x14ac:dyDescent="0.35">
      <c r="K130" s="77"/>
      <c r="L130" s="44"/>
      <c r="M130" s="80"/>
      <c r="O130" s="45"/>
      <c r="Q130" s="82"/>
    </row>
    <row r="131" spans="11:19" x14ac:dyDescent="0.35">
      <c r="K131" s="77"/>
      <c r="L131" s="44"/>
      <c r="M131" s="80"/>
      <c r="O131" s="45"/>
      <c r="Q131" s="82"/>
    </row>
    <row r="132" spans="11:19" x14ac:dyDescent="0.35">
      <c r="K132" s="77"/>
      <c r="L132" s="44"/>
      <c r="M132" s="80"/>
      <c r="O132" s="45"/>
      <c r="Q132" s="82"/>
    </row>
    <row r="133" spans="11:19" x14ac:dyDescent="0.35">
      <c r="K133" s="77"/>
      <c r="L133" s="44"/>
      <c r="M133" s="80"/>
      <c r="O133" s="45"/>
      <c r="Q133" s="82"/>
    </row>
    <row r="136" spans="11:19" x14ac:dyDescent="0.35">
      <c r="K136" s="41" t="s">
        <v>106</v>
      </c>
    </row>
    <row r="137" spans="11:19" x14ac:dyDescent="0.35">
      <c r="K137" s="41"/>
    </row>
    <row r="138" spans="11:19" x14ac:dyDescent="0.35">
      <c r="K138" s="19" t="s">
        <v>16</v>
      </c>
      <c r="L138" s="19" t="s">
        <v>144</v>
      </c>
      <c r="M138" s="85" t="s">
        <v>24</v>
      </c>
      <c r="N138" s="19" t="s">
        <v>145</v>
      </c>
      <c r="O138" s="85" t="s">
        <v>25</v>
      </c>
      <c r="P138" s="19" t="s">
        <v>146</v>
      </c>
      <c r="Q138" s="85" t="s">
        <v>110</v>
      </c>
      <c r="R138" s="19" t="s">
        <v>147</v>
      </c>
      <c r="S138" s="19" t="s">
        <v>148</v>
      </c>
    </row>
    <row r="139" spans="11:19" x14ac:dyDescent="0.35">
      <c r="K139" s="44" t="s">
        <v>105</v>
      </c>
      <c r="L139" s="19">
        <v>3</v>
      </c>
      <c r="M139" s="83" t="s">
        <v>104</v>
      </c>
      <c r="N139" s="19">
        <v>3</v>
      </c>
      <c r="O139" s="84" t="s">
        <v>107</v>
      </c>
      <c r="P139" s="19">
        <v>2</v>
      </c>
      <c r="Q139" s="88" t="s">
        <v>117</v>
      </c>
      <c r="R139" s="19">
        <v>3</v>
      </c>
    </row>
    <row r="140" spans="11:19" x14ac:dyDescent="0.35">
      <c r="K140" s="44" t="s">
        <v>80</v>
      </c>
      <c r="L140" s="19">
        <v>3</v>
      </c>
      <c r="M140" s="83" t="s">
        <v>78</v>
      </c>
      <c r="N140" s="19">
        <v>3</v>
      </c>
      <c r="O140" s="84" t="s">
        <v>108</v>
      </c>
      <c r="P140" s="19">
        <v>3</v>
      </c>
      <c r="Q140" s="89" t="s">
        <v>132</v>
      </c>
      <c r="R140" s="19">
        <v>2</v>
      </c>
    </row>
    <row r="141" spans="11:19" x14ac:dyDescent="0.35">
      <c r="K141" s="44" t="s">
        <v>81</v>
      </c>
      <c r="L141" s="19">
        <v>2</v>
      </c>
      <c r="M141" s="83" t="s">
        <v>79</v>
      </c>
      <c r="N141" s="19">
        <v>2</v>
      </c>
      <c r="O141" s="84" t="s">
        <v>149</v>
      </c>
      <c r="P141" s="19">
        <v>3</v>
      </c>
      <c r="Q141" s="88" t="s">
        <v>108</v>
      </c>
      <c r="R141" s="19">
        <v>3</v>
      </c>
      <c r="S141" s="19">
        <v>3</v>
      </c>
    </row>
    <row r="142" spans="11:19" x14ac:dyDescent="0.35">
      <c r="K142" s="44" t="s">
        <v>65</v>
      </c>
      <c r="L142" s="19">
        <v>3</v>
      </c>
      <c r="M142" s="83" t="s">
        <v>90</v>
      </c>
      <c r="N142" s="19">
        <v>3</v>
      </c>
      <c r="O142" s="84" t="s">
        <v>27</v>
      </c>
      <c r="P142" s="19">
        <v>2</v>
      </c>
      <c r="Q142" s="89" t="s">
        <v>107</v>
      </c>
      <c r="R142" s="19">
        <v>2</v>
      </c>
      <c r="S142" s="19">
        <v>2</v>
      </c>
    </row>
    <row r="143" spans="11:19" x14ac:dyDescent="0.35">
      <c r="K143" s="44" t="s">
        <v>116</v>
      </c>
      <c r="L143" s="19">
        <v>3</v>
      </c>
      <c r="M143" s="86" t="s">
        <v>82</v>
      </c>
      <c r="N143" s="19">
        <v>3</v>
      </c>
      <c r="O143" s="84" t="s">
        <v>129</v>
      </c>
      <c r="P143" s="19">
        <v>3</v>
      </c>
      <c r="Q143" s="88" t="s">
        <v>86</v>
      </c>
    </row>
    <row r="144" spans="11:19" x14ac:dyDescent="0.35">
      <c r="K144" s="44" t="s">
        <v>54</v>
      </c>
      <c r="L144" s="19">
        <v>3</v>
      </c>
      <c r="M144" s="83"/>
      <c r="O144" s="84" t="s">
        <v>88</v>
      </c>
      <c r="P144" s="19">
        <v>3</v>
      </c>
      <c r="Q144" s="88" t="s">
        <v>156</v>
      </c>
      <c r="R144" s="19">
        <v>2</v>
      </c>
    </row>
    <row r="145" spans="11:19" x14ac:dyDescent="0.35">
      <c r="K145" s="44"/>
      <c r="M145" s="83"/>
      <c r="O145" s="84" t="s">
        <v>74</v>
      </c>
      <c r="P145" s="19">
        <v>3</v>
      </c>
      <c r="Q145" s="88" t="s">
        <v>157</v>
      </c>
      <c r="R145" s="19">
        <v>3</v>
      </c>
    </row>
    <row r="146" spans="11:19" x14ac:dyDescent="0.35">
      <c r="K146" s="44"/>
      <c r="M146" s="83"/>
      <c r="O146" s="84" t="s">
        <v>68</v>
      </c>
      <c r="P146" s="19">
        <v>2</v>
      </c>
      <c r="Q146" s="88" t="s">
        <v>52</v>
      </c>
      <c r="R146" s="19">
        <v>2</v>
      </c>
    </row>
    <row r="147" spans="11:19" x14ac:dyDescent="0.35">
      <c r="K147" s="44"/>
      <c r="M147" s="83"/>
      <c r="O147" s="47" t="s">
        <v>114</v>
      </c>
      <c r="P147" s="19">
        <v>3</v>
      </c>
      <c r="Q147" s="88" t="s">
        <v>129</v>
      </c>
      <c r="R147" s="19">
        <v>3</v>
      </c>
    </row>
    <row r="148" spans="11:19" x14ac:dyDescent="0.35">
      <c r="K148" s="44"/>
      <c r="M148" s="83"/>
      <c r="O148" s="84" t="s">
        <v>126</v>
      </c>
      <c r="P148" s="19">
        <v>2</v>
      </c>
      <c r="Q148" s="88" t="s">
        <v>130</v>
      </c>
      <c r="R148" s="19">
        <v>3</v>
      </c>
    </row>
    <row r="149" spans="11:19" x14ac:dyDescent="0.35">
      <c r="K149" s="44"/>
      <c r="M149" s="83"/>
      <c r="O149" s="47" t="s">
        <v>124</v>
      </c>
      <c r="P149" s="19">
        <v>3</v>
      </c>
      <c r="Q149" s="88" t="s">
        <v>118</v>
      </c>
      <c r="R149" s="19">
        <v>1</v>
      </c>
      <c r="S149" s="19">
        <v>1</v>
      </c>
    </row>
    <row r="150" spans="11:19" x14ac:dyDescent="0.35">
      <c r="K150" s="44"/>
      <c r="M150" s="83"/>
      <c r="O150" s="47" t="s">
        <v>83</v>
      </c>
      <c r="P150" s="19">
        <v>2</v>
      </c>
      <c r="Q150" s="88" t="s">
        <v>113</v>
      </c>
      <c r="R150" s="19">
        <v>3</v>
      </c>
    </row>
    <row r="151" spans="11:19" x14ac:dyDescent="0.35">
      <c r="K151" s="44"/>
      <c r="M151" s="83"/>
      <c r="O151" s="84" t="s">
        <v>127</v>
      </c>
      <c r="P151" s="19">
        <v>3</v>
      </c>
      <c r="Q151" s="88" t="s">
        <v>111</v>
      </c>
      <c r="R151" s="19">
        <v>3</v>
      </c>
    </row>
    <row r="152" spans="11:19" x14ac:dyDescent="0.35">
      <c r="K152" s="44"/>
      <c r="M152" s="83"/>
      <c r="O152" s="47" t="s">
        <v>67</v>
      </c>
      <c r="P152" s="19">
        <v>3</v>
      </c>
      <c r="Q152" s="88" t="s">
        <v>112</v>
      </c>
      <c r="R152" s="19">
        <v>2</v>
      </c>
    </row>
    <row r="153" spans="11:19" x14ac:dyDescent="0.35">
      <c r="K153" s="44"/>
      <c r="M153" s="83"/>
      <c r="O153" s="47" t="s">
        <v>66</v>
      </c>
      <c r="P153" s="19">
        <v>3</v>
      </c>
      <c r="Q153" s="90" t="s">
        <v>131</v>
      </c>
      <c r="R153" s="19">
        <v>3</v>
      </c>
    </row>
    <row r="154" spans="11:19" x14ac:dyDescent="0.35">
      <c r="K154" s="44"/>
      <c r="M154" s="83"/>
      <c r="O154" s="87" t="s">
        <v>89</v>
      </c>
      <c r="P154" s="19">
        <v>3</v>
      </c>
      <c r="Q154" s="89" t="s">
        <v>75</v>
      </c>
      <c r="R154" s="19">
        <v>3</v>
      </c>
    </row>
    <row r="155" spans="11:19" x14ac:dyDescent="0.35">
      <c r="M155" s="83"/>
      <c r="O155" s="84"/>
      <c r="Q155" s="90" t="s">
        <v>158</v>
      </c>
      <c r="R155" s="19">
        <v>2</v>
      </c>
    </row>
    <row r="156" spans="11:19" x14ac:dyDescent="0.35">
      <c r="Q156" s="90" t="s">
        <v>10</v>
      </c>
      <c r="R156" s="19">
        <v>3</v>
      </c>
    </row>
  </sheetData>
  <dataValidations xWindow="100" yWindow="506" count="8">
    <dataValidation type="list" allowBlank="1" showInputMessage="1" sqref="B55 B70 B87 B102" xr:uid="{68F014D4-6D74-4AB4-9BCE-0F0D87E9E55B}">
      <formula1>$Q$113:$Q$119</formula1>
    </dataValidation>
    <dataValidation type="list" allowBlank="1" showInputMessage="1" sqref="B64 B96" xr:uid="{4CC09EA8-209E-48AE-979F-8EF34E64C722}">
      <formula1>$M$139:$M$143</formula1>
    </dataValidation>
    <dataValidation type="list" allowBlank="1" showInputMessage="1" sqref="B63 B95" xr:uid="{7B746FE5-1EAF-489C-AAAD-7DAEAFFEE566}">
      <formula1>$K$139:$K$144</formula1>
    </dataValidation>
    <dataValidation type="list" allowBlank="1" showInputMessage="1" sqref="B48 B80" xr:uid="{610310B8-826C-4CB5-9464-07D420115819}">
      <formula1>$K$113:$K$117</formula1>
    </dataValidation>
    <dataValidation type="list" allowBlank="1" showInputMessage="1" sqref="B49 B81" xr:uid="{FE43E459-C170-462A-A54C-78C1C23E13B3}">
      <formula1>$M$113:$M$118</formula1>
    </dataValidation>
    <dataValidation type="list" allowBlank="1" showInputMessage="1" sqref="B82:B86 B50:B54" xr:uid="{1F2E631F-93C1-4D3D-99AA-93FCD5400F7F}">
      <formula1>$O$113:$O$129</formula1>
    </dataValidation>
    <dataValidation type="list" allowBlank="1" showInputMessage="1" sqref="B65:B69 B97:B101" xr:uid="{38E8E6D7-7936-49CA-A78B-9778F679B42E}">
      <formula1>$O$139:$O$154</formula1>
    </dataValidation>
    <dataValidation type="list" allowBlank="1" showInputMessage="1" sqref="B17:B20 B41:B44 B73:B76" xr:uid="{318C36BD-55FB-408E-959D-45A4626C3B7D}">
      <formula1>$Q$139:$Q$156</formula1>
    </dataValidation>
  </dataValidations>
  <pageMargins left="0.7" right="0.7" top="0.75" bottom="0.75" header="0.3" footer="0.3"/>
  <pageSetup orientation="portrait" r:id="rId1"/>
  <drawing r:id="rId2"/>
  <tableParts count="14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587A5-82F1-4B67-ACC8-14993EA363FE}">
  <dimension ref="A1:A10"/>
  <sheetViews>
    <sheetView showGridLines="0" workbookViewId="0">
      <selection activeCell="D11" sqref="D11"/>
    </sheetView>
  </sheetViews>
  <sheetFormatPr defaultRowHeight="14.4" x14ac:dyDescent="0.3"/>
  <cols>
    <col min="1" max="1" width="39.109375" customWidth="1"/>
  </cols>
  <sheetData>
    <row r="1" spans="1:1" ht="19.95" customHeight="1" thickTop="1" x14ac:dyDescent="0.35">
      <c r="A1" s="104" t="s">
        <v>162</v>
      </c>
    </row>
    <row r="2" spans="1:1" ht="19.95" customHeight="1" x14ac:dyDescent="0.3">
      <c r="A2" s="105" t="s">
        <v>163</v>
      </c>
    </row>
    <row r="3" spans="1:1" ht="19.95" customHeight="1" x14ac:dyDescent="0.3">
      <c r="A3" s="106" t="s">
        <v>164</v>
      </c>
    </row>
    <row r="4" spans="1:1" ht="19.95" customHeight="1" x14ac:dyDescent="0.3">
      <c r="A4" s="105" t="s">
        <v>165</v>
      </c>
    </row>
    <row r="5" spans="1:1" ht="19.95" customHeight="1" x14ac:dyDescent="0.3">
      <c r="A5" s="106" t="s">
        <v>166</v>
      </c>
    </row>
    <row r="6" spans="1:1" ht="19.95" customHeight="1" x14ac:dyDescent="0.3">
      <c r="A6" s="105" t="s">
        <v>167</v>
      </c>
    </row>
    <row r="7" spans="1:1" ht="19.95" customHeight="1" x14ac:dyDescent="0.3">
      <c r="A7" s="106" t="s">
        <v>168</v>
      </c>
    </row>
    <row r="8" spans="1:1" ht="19.95" customHeight="1" x14ac:dyDescent="0.3">
      <c r="A8" s="107" t="s">
        <v>169</v>
      </c>
    </row>
    <row r="9" spans="1:1" ht="19.95" customHeight="1" thickBot="1" x14ac:dyDescent="0.35">
      <c r="A9" s="108" t="s">
        <v>170</v>
      </c>
    </row>
    <row r="10" spans="1:1" ht="15" thickTop="1" x14ac:dyDescent="0.3"/>
  </sheetData>
  <hyperlinks>
    <hyperlink ref="A2" r:id="rId1" xr:uid="{73F2DA4D-6B78-49E2-9CB2-4B6448A647B2}"/>
    <hyperlink ref="A3" r:id="rId2" xr:uid="{03655D36-5F39-4CB2-BD90-E31E881F79C4}"/>
    <hyperlink ref="A4" r:id="rId3" xr:uid="{44289F83-B97A-4174-8D6E-3C1DD43877EA}"/>
    <hyperlink ref="A5" r:id="rId4" xr:uid="{0A69ABAE-948D-48EC-AA15-A795ADF8345F}"/>
    <hyperlink ref="A6" r:id="rId5" xr:uid="{3E91CD41-CD60-44B9-859C-179CD8C47EA1}"/>
    <hyperlink ref="A7" r:id="rId6" xr:uid="{6F613150-2DE4-4CD7-8C5E-1B4B0B9A837F}"/>
    <hyperlink ref="A9" r:id="rId7" xr:uid="{513CB48A-DFA2-4BD9-B0D0-7632E4222757}"/>
    <hyperlink ref="A8" r:id="rId8" xr:uid="{5D48BE3A-55B3-4011-8ABA-27B59750E940}"/>
  </hyperlinks>
  <pageMargins left="0.7" right="0.7" top="0.75" bottom="0.75" header="0.3" footer="0.3"/>
  <pageSetup orientation="portrait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Graduation Req's</vt:lpstr>
      <vt:lpstr>Plan</vt:lpstr>
      <vt:lpstr>Certificates</vt:lpstr>
      <vt:lpstr>Fall_A</vt:lpstr>
      <vt:lpstr>Fall_B</vt:lpstr>
      <vt:lpstr>Fall_O</vt:lpstr>
      <vt:lpstr>Spring_A</vt:lpstr>
      <vt:lpstr>Spring_B</vt:lpstr>
      <vt:lpstr>Spring_O</vt:lpstr>
      <vt:lpstr>Summer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Stein, Erin</dc:creator>
  <cp:lastModifiedBy>Borrego, Adam</cp:lastModifiedBy>
  <dcterms:created xsi:type="dcterms:W3CDTF">2020-01-31T14:55:55Z</dcterms:created>
  <dcterms:modified xsi:type="dcterms:W3CDTF">2024-08-29T14:35:01Z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0b3867f-0082-4670-95fd-04f3baffdb5a_Enabled">
    <vt:lpwstr>true</vt:lpwstr>
  </property>
  <property fmtid="{D5CDD505-2E9C-101B-9397-08002B2CF9AE}" pid="3" name="MSIP_Label_90b3867f-0082-4670-95fd-04f3baffdb5a_SetDate">
    <vt:lpwstr>2024-01-17T22:44:18Z</vt:lpwstr>
  </property>
  <property fmtid="{D5CDD505-2E9C-101B-9397-08002B2CF9AE}" pid="4" name="MSIP_Label_90b3867f-0082-4670-95fd-04f3baffdb5a_Method">
    <vt:lpwstr>Standard</vt:lpwstr>
  </property>
  <property fmtid="{D5CDD505-2E9C-101B-9397-08002B2CF9AE}" pid="5" name="MSIP_Label_90b3867f-0082-4670-95fd-04f3baffdb5a_Name">
    <vt:lpwstr>defa4170-0d19-0005-0004-bc88714345d2</vt:lpwstr>
  </property>
  <property fmtid="{D5CDD505-2E9C-101B-9397-08002B2CF9AE}" pid="6" name="MSIP_Label_90b3867f-0082-4670-95fd-04f3baffdb5a_SiteId">
    <vt:lpwstr>c78e5de1-c880-4d42-ad27-77da50fda66a</vt:lpwstr>
  </property>
  <property fmtid="{D5CDD505-2E9C-101B-9397-08002B2CF9AE}" pid="7" name="MSIP_Label_90b3867f-0082-4670-95fd-04f3baffdb5a_ActionId">
    <vt:lpwstr>eeeaf08d-e667-4cb6-b9d9-43539e390b2b</vt:lpwstr>
  </property>
  <property fmtid="{D5CDD505-2E9C-101B-9397-08002B2CF9AE}" pid="8" name="MSIP_Label_90b3867f-0082-4670-95fd-04f3baffdb5a_ContentBits">
    <vt:lpwstr>0</vt:lpwstr>
  </property>
</Properties>
</file>