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mitchell-my.sharepoint.com/personal/adam_borrego_mitchellhamline_edu/Documents/Desktop/BL26 Grad Plans/"/>
    </mc:Choice>
  </mc:AlternateContent>
  <xr:revisionPtr revIDLastSave="432" documentId="8_{1AFAE915-1C5D-4E09-B0E6-E110296CF80E}" xr6:coauthVersionLast="47" xr6:coauthVersionMax="47" xr10:uidLastSave="{7FFB6F53-A9A6-4848-BFEA-A5D3D911ABDC}"/>
  <bookViews>
    <workbookView xWindow="-120" yWindow="-120" windowWidth="29040" windowHeight="15720" activeTab="1" xr2:uid="{DF5ABE6A-21CF-4513-87EE-90B3C7605E6C}"/>
  </bookViews>
  <sheets>
    <sheet name="Graduation Req's" sheetId="9" r:id="rId1"/>
    <sheet name="Plan" sheetId="2" r:id="rId2"/>
    <sheet name="Certificates" sheetId="12" r:id="rId3"/>
    <sheet name="Class_list" sheetId="13" state="hidden" r:id="rId4"/>
  </sheets>
  <definedNames>
    <definedName name="EXPList">EXP[]</definedName>
    <definedName name="FAList">FA_A[FA_A1]</definedName>
    <definedName name="FB2List">FA_B2[FB2]</definedName>
    <definedName name="FBList">FA_B[FB_B1]</definedName>
    <definedName name="FOList">FA_O[F_ONLINE]</definedName>
    <definedName name="FREL">FRELEC[FreeeElec]</definedName>
    <definedName name="JTList">JT[JTERM]</definedName>
    <definedName name="SAList">SP_A[SA_A1]</definedName>
    <definedName name="SB2List">SP_B2[SB2]</definedName>
    <definedName name="SBList">SP_B[SB_B1]</definedName>
    <definedName name="SOList">SP_O[S_ONLINE]</definedName>
    <definedName name="SUList">SU[Summer]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C102" i="2"/>
  <c r="C103" i="2"/>
  <c r="C104" i="2"/>
  <c r="C105" i="2"/>
  <c r="C101" i="2"/>
  <c r="C100" i="2"/>
  <c r="C99" i="2"/>
  <c r="C98" i="2"/>
  <c r="C84" i="2"/>
  <c r="C86" i="2"/>
  <c r="C87" i="2"/>
  <c r="C88" i="2"/>
  <c r="C89" i="2"/>
  <c r="C85" i="2"/>
  <c r="C83" i="2"/>
  <c r="C82" i="2"/>
  <c r="C94" i="2"/>
  <c r="C93" i="2"/>
  <c r="C60" i="2"/>
  <c r="C59" i="2"/>
  <c r="C31" i="2"/>
  <c r="C30" i="2"/>
  <c r="C68" i="2"/>
  <c r="C69" i="2"/>
  <c r="C70" i="2"/>
  <c r="C71" i="2"/>
  <c r="C67" i="2"/>
  <c r="C66" i="2"/>
  <c r="C65" i="2"/>
  <c r="C64" i="2"/>
  <c r="C52" i="2"/>
  <c r="C53" i="2"/>
  <c r="C54" i="2"/>
  <c r="C55" i="2"/>
  <c r="C51" i="2"/>
  <c r="C50" i="2"/>
  <c r="C49" i="2"/>
  <c r="C48" i="2"/>
  <c r="C76" i="2"/>
  <c r="C77" i="2"/>
  <c r="C78" i="2"/>
  <c r="C75" i="2"/>
  <c r="C42" i="2"/>
  <c r="C43" i="2"/>
  <c r="C44" i="2"/>
  <c r="C41" i="2"/>
  <c r="C18" i="2"/>
  <c r="C19" i="2"/>
  <c r="C20" i="2"/>
  <c r="C17" i="2"/>
  <c r="G56" i="2"/>
  <c r="E94" i="2"/>
  <c r="E93" i="2"/>
  <c r="E78" i="2"/>
  <c r="E77" i="2"/>
  <c r="E76" i="2"/>
  <c r="E75" i="2"/>
  <c r="E60" i="2"/>
  <c r="E59" i="2"/>
  <c r="E44" i="2"/>
  <c r="E43" i="2"/>
  <c r="E42" i="2"/>
  <c r="E31" i="2"/>
  <c r="E30" i="2"/>
  <c r="E41" i="2"/>
  <c r="E19" i="2"/>
  <c r="E20" i="2"/>
  <c r="E18" i="2"/>
  <c r="E17" i="2"/>
  <c r="E51" i="2" l="1"/>
  <c r="D51" i="2" s="1"/>
  <c r="I95" i="2" l="1"/>
  <c r="G95" i="2"/>
  <c r="E95" i="2"/>
  <c r="C95" i="2"/>
  <c r="I107" i="2"/>
  <c r="C107" i="2"/>
  <c r="I91" i="2"/>
  <c r="C91" i="2"/>
  <c r="I79" i="2"/>
  <c r="G79" i="2"/>
  <c r="E79" i="2"/>
  <c r="C79" i="2"/>
  <c r="I73" i="2"/>
  <c r="C73" i="2"/>
  <c r="I61" i="2"/>
  <c r="G61" i="2"/>
  <c r="E61" i="2"/>
  <c r="C61" i="2"/>
  <c r="I57" i="2"/>
  <c r="C57" i="2"/>
  <c r="I45" i="2"/>
  <c r="G45" i="2"/>
  <c r="E45" i="2"/>
  <c r="C45" i="2"/>
  <c r="I39" i="2"/>
  <c r="G39" i="2"/>
  <c r="E39" i="2"/>
  <c r="C39" i="2"/>
  <c r="I32" i="2"/>
  <c r="G32" i="2"/>
  <c r="E32" i="2"/>
  <c r="C32" i="2"/>
  <c r="I28" i="2"/>
  <c r="G28" i="2"/>
  <c r="E28" i="2"/>
  <c r="C28" i="2"/>
  <c r="E21" i="2"/>
  <c r="G21" i="2"/>
  <c r="I21" i="2"/>
  <c r="C21" i="2"/>
  <c r="E15" i="2"/>
  <c r="C15" i="2"/>
  <c r="E9" i="2"/>
  <c r="C9" i="2"/>
  <c r="G106" i="2"/>
  <c r="G107" i="2" s="1"/>
  <c r="E102" i="2"/>
  <c r="D102" i="2" s="1"/>
  <c r="E103" i="2"/>
  <c r="D103" i="2" s="1"/>
  <c r="E104" i="2"/>
  <c r="D104" i="2" s="1"/>
  <c r="E105" i="2"/>
  <c r="D105" i="2" s="1"/>
  <c r="E101" i="2"/>
  <c r="D101" i="2" s="1"/>
  <c r="G90" i="2"/>
  <c r="G91" i="2" s="1"/>
  <c r="E86" i="2"/>
  <c r="D86" i="2" s="1"/>
  <c r="E87" i="2"/>
  <c r="D87" i="2" s="1"/>
  <c r="E88" i="2"/>
  <c r="D88" i="2" s="1"/>
  <c r="E89" i="2"/>
  <c r="D89" i="2" s="1"/>
  <c r="E85" i="2"/>
  <c r="D85" i="2" s="1"/>
  <c r="G72" i="2"/>
  <c r="G73" i="2" s="1"/>
  <c r="E68" i="2"/>
  <c r="D68" i="2" s="1"/>
  <c r="E69" i="2"/>
  <c r="D69" i="2" s="1"/>
  <c r="E70" i="2"/>
  <c r="D70" i="2" s="1"/>
  <c r="E71" i="2"/>
  <c r="D71" i="2" s="1"/>
  <c r="E67" i="2"/>
  <c r="D67" i="2" s="1"/>
  <c r="G57" i="2"/>
  <c r="E52" i="2"/>
  <c r="D52" i="2" s="1"/>
  <c r="E53" i="2"/>
  <c r="D53" i="2" s="1"/>
  <c r="E54" i="2"/>
  <c r="D54" i="2" s="1"/>
  <c r="E55" i="2"/>
  <c r="D55" i="2" s="1"/>
  <c r="C112" i="2" l="1"/>
  <c r="C110" i="2"/>
  <c r="E107" i="2"/>
  <c r="E91" i="2"/>
  <c r="E73" i="2"/>
  <c r="E57" i="2"/>
  <c r="C111" i="2" l="1"/>
</calcChain>
</file>

<file path=xl/sharedStrings.xml><?xml version="1.0" encoding="utf-8"?>
<sst xmlns="http://schemas.openxmlformats.org/spreadsheetml/2006/main" count="300" uniqueCount="205">
  <si>
    <t>Graduation Requirements Checklists</t>
  </si>
  <si>
    <t>Completed?</t>
  </si>
  <si>
    <t>Requirements</t>
  </si>
  <si>
    <t>Required Classes</t>
  </si>
  <si>
    <t>Completed Y/N</t>
  </si>
  <si>
    <t xml:space="preserve">Academic Support (Under 2.8 after first year) </t>
  </si>
  <si>
    <t>When take?</t>
  </si>
  <si>
    <t>Fall (sem 5 or 7)</t>
  </si>
  <si>
    <t xml:space="preserve">ARW (Long Paper) </t>
  </si>
  <si>
    <t>Final Spring (sem 6 or 8)</t>
  </si>
  <si>
    <t>Civil Dispute Resolution</t>
  </si>
  <si>
    <t>Evidence</t>
  </si>
  <si>
    <t>86 Credits</t>
  </si>
  <si>
    <t>Online</t>
  </si>
  <si>
    <t xml:space="preserve">43 Max Online </t>
  </si>
  <si>
    <t>Contracts</t>
  </si>
  <si>
    <t xml:space="preserve">15 if New York or Canada </t>
  </si>
  <si>
    <t>Foundations of Practice</t>
  </si>
  <si>
    <t>Out of Classroom</t>
  </si>
  <si>
    <t>Legal Methods</t>
  </si>
  <si>
    <t>22 Max Out of Classroom</t>
  </si>
  <si>
    <t>Property</t>
  </si>
  <si>
    <t>Torts</t>
  </si>
  <si>
    <t>Semester</t>
  </si>
  <si>
    <t>Course</t>
  </si>
  <si>
    <t>Credit Hours</t>
  </si>
  <si>
    <t>Out of Classroom Y/N</t>
  </si>
  <si>
    <t>Out of Classroom Hours</t>
  </si>
  <si>
    <t>Transfer Y/N</t>
  </si>
  <si>
    <t>Transfer Hours</t>
  </si>
  <si>
    <t>First Year</t>
  </si>
  <si>
    <t>LARC I</t>
  </si>
  <si>
    <t>N</t>
  </si>
  <si>
    <t xml:space="preserve">Criminal Law </t>
  </si>
  <si>
    <t>TOTAL FALL SEMESTER 1</t>
  </si>
  <si>
    <t>LARC II</t>
  </si>
  <si>
    <t>TOTAL SPRING SEMESTER 2</t>
  </si>
  <si>
    <t>S1</t>
  </si>
  <si>
    <t>TOTAL SUMMER 1</t>
  </si>
  <si>
    <t>Con Law - Powers</t>
  </si>
  <si>
    <t>TOTAL SEMESTER 3</t>
  </si>
  <si>
    <t>J1</t>
  </si>
  <si>
    <t>Total J1</t>
  </si>
  <si>
    <t>Con Law - Liberties</t>
  </si>
  <si>
    <t>Const. Criminal Procedure: Investigation and Interrogation</t>
  </si>
  <si>
    <t>Professional Responsibility</t>
  </si>
  <si>
    <t>TOTAL SEMESTER 4</t>
  </si>
  <si>
    <t>S2</t>
  </si>
  <si>
    <t>TOTAL SUMMER 2</t>
  </si>
  <si>
    <t>Y</t>
  </si>
  <si>
    <t>TOTAL SEMESTER 5</t>
  </si>
  <si>
    <t>J2</t>
  </si>
  <si>
    <t>Total J2</t>
  </si>
  <si>
    <t>TOTAL SEMESTER 6</t>
  </si>
  <si>
    <t>S3</t>
  </si>
  <si>
    <t>TOTAL SUMMER 3</t>
  </si>
  <si>
    <t>TOTAL SEMESTER 7</t>
  </si>
  <si>
    <t>J3</t>
  </si>
  <si>
    <t>Total J3</t>
  </si>
  <si>
    <t>TOTAL SEMESTER 8</t>
  </si>
  <si>
    <t>CREDIT TOTALS</t>
  </si>
  <si>
    <t>Total (86)</t>
  </si>
  <si>
    <t>Out-of-Classroom (22)</t>
  </si>
  <si>
    <t>FACR</t>
  </si>
  <si>
    <t>FBCR</t>
  </si>
  <si>
    <t>FOCR</t>
  </si>
  <si>
    <t>Online Elective (2)</t>
  </si>
  <si>
    <t>Externship</t>
  </si>
  <si>
    <t>Online Elective (3)</t>
  </si>
  <si>
    <t>Law Review/Journal</t>
  </si>
  <si>
    <t xml:space="preserve">Advanced Legal Research (2) </t>
  </si>
  <si>
    <t>Independent Project</t>
  </si>
  <si>
    <t>Bankruptcy (3)</t>
  </si>
  <si>
    <t>Dual-Degree Course</t>
  </si>
  <si>
    <t xml:space="preserve">Employment Law (3) </t>
  </si>
  <si>
    <t>Moot Court/Competition</t>
  </si>
  <si>
    <t>Environmental Law (2)</t>
  </si>
  <si>
    <t>Residency</t>
  </si>
  <si>
    <t>Food Law (2)</t>
  </si>
  <si>
    <t>Student Leader</t>
  </si>
  <si>
    <t>Foundations of Practice (1)</t>
  </si>
  <si>
    <t xml:space="preserve">HCC: Governance and Ethics (2) </t>
  </si>
  <si>
    <t>HCC: Institute (3)</t>
  </si>
  <si>
    <t xml:space="preserve">HCC: Skills (3) </t>
  </si>
  <si>
    <t>HL: Organization and Finance (3)</t>
  </si>
  <si>
    <t xml:space="preserve">Lawyer as a Business Owner (3) </t>
  </si>
  <si>
    <t>Native American Law (3)</t>
  </si>
  <si>
    <t xml:space="preserve">Negotiation (3) </t>
  </si>
  <si>
    <t xml:space="preserve">Secured Transactions (3) </t>
  </si>
  <si>
    <t xml:space="preserve">Theories of Conflict (2) </t>
  </si>
  <si>
    <t>SACR</t>
  </si>
  <si>
    <t>SBCR</t>
  </si>
  <si>
    <t>SOCR</t>
  </si>
  <si>
    <t>Summer</t>
  </si>
  <si>
    <t>Blended/In-Person Elective (3)</t>
  </si>
  <si>
    <t>In-Person Elective (2)</t>
  </si>
  <si>
    <t>Adv. Topics Native Am. Law (3)</t>
  </si>
  <si>
    <t xml:space="preserve">Arbitration (2) </t>
  </si>
  <si>
    <t>Arbitration with Long Paper (3)</t>
  </si>
  <si>
    <t>Child, Parent, and the State (3)</t>
  </si>
  <si>
    <t>Study Abroad (2)</t>
  </si>
  <si>
    <t>Commerical Law Survey (3)</t>
  </si>
  <si>
    <t>Study Abroad (3)</t>
  </si>
  <si>
    <t xml:space="preserve">Elder Law (2) </t>
  </si>
  <si>
    <t>Arbitration (2)</t>
  </si>
  <si>
    <t xml:space="preserve">HCC: Institute (3) </t>
  </si>
  <si>
    <t>HCC: Governance and Ethics (2)</t>
  </si>
  <si>
    <t>Evidence (3)</t>
  </si>
  <si>
    <t>HCC: Skills (3)</t>
  </si>
  <si>
    <t>HL: Drug and Device (2)</t>
  </si>
  <si>
    <t>HCC: Laws and Regs (3)</t>
  </si>
  <si>
    <t>HL: Quality and Liability (3)</t>
  </si>
  <si>
    <t xml:space="preserve">Intro to Tribal Law (3) </t>
  </si>
  <si>
    <t xml:space="preserve">Mediation (3) </t>
  </si>
  <si>
    <t>Mediation (3)</t>
  </si>
  <si>
    <t>Negotiation (3)</t>
  </si>
  <si>
    <t>CERTIFICATES</t>
  </si>
  <si>
    <t>Certificate Programs Home</t>
  </si>
  <si>
    <t>Child Welfare</t>
  </si>
  <si>
    <t>Conflict Resolution: Theory &amp; Practice</t>
  </si>
  <si>
    <t>Health Care Compliance</t>
  </si>
  <si>
    <t>Health Law</t>
  </si>
  <si>
    <t>Law &amp; Business</t>
  </si>
  <si>
    <t>Native American Law &amp; Sovereignty</t>
  </si>
  <si>
    <t>Patent Law (In-Person only)</t>
  </si>
  <si>
    <t>Distance (Online) Y/N</t>
  </si>
  <si>
    <t>Distance (Online) Hours</t>
  </si>
  <si>
    <t>Distance (Online) (43 or 15 NY or Canada)</t>
  </si>
  <si>
    <t>FB2</t>
  </si>
  <si>
    <t>ON</t>
  </si>
  <si>
    <t>EXP</t>
  </si>
  <si>
    <t>FA25 - SEM 1</t>
  </si>
  <si>
    <t>SP26 - SEM 2</t>
  </si>
  <si>
    <t>FA26 - SEM 3</t>
  </si>
  <si>
    <t>SP27 - SEM 4</t>
  </si>
  <si>
    <t>FA27 - SEM 5</t>
  </si>
  <si>
    <t>SP28 - SEM 6</t>
  </si>
  <si>
    <t>FA28 - SEM 7</t>
  </si>
  <si>
    <t>SP29 - SEM 8</t>
  </si>
  <si>
    <t>SB2</t>
  </si>
  <si>
    <t>Bar Strategies MPT</t>
  </si>
  <si>
    <t>Bar Strategies MBE/MEE</t>
  </si>
  <si>
    <t>Bar Strategies Next Gen</t>
  </si>
  <si>
    <t>Blended B2 Elective</t>
  </si>
  <si>
    <t>FB2CR</t>
  </si>
  <si>
    <t>SB2CR</t>
  </si>
  <si>
    <t>SCR</t>
  </si>
  <si>
    <t>JTERM</t>
  </si>
  <si>
    <t>Elective (1)</t>
  </si>
  <si>
    <t>Elective (2)</t>
  </si>
  <si>
    <t>Elective (3)</t>
  </si>
  <si>
    <t>JCR</t>
  </si>
  <si>
    <t>Theories of Conflict (2)</t>
  </si>
  <si>
    <t>Constitutional Criminal Procedure (3)</t>
  </si>
  <si>
    <t>Criminal Law (3)</t>
  </si>
  <si>
    <t>IP Foundations (3)</t>
  </si>
  <si>
    <t>Professional Responsibility (3)</t>
  </si>
  <si>
    <t>Exp</t>
  </si>
  <si>
    <t>Blended A/A1 Elective</t>
  </si>
  <si>
    <t>Negotiation (A)</t>
  </si>
  <si>
    <t>Estates &amp; Trusts (A1)</t>
  </si>
  <si>
    <t>Seminar w/ Long Paper (A1)</t>
  </si>
  <si>
    <t>Seminar w/o Long Paper (A1)</t>
  </si>
  <si>
    <t>Transactions &amp; Settlements (A)</t>
  </si>
  <si>
    <t>Family Law (A1)</t>
  </si>
  <si>
    <t>Blended B/B1 Elective</t>
  </si>
  <si>
    <t>Foundations of Advocacy (B)</t>
  </si>
  <si>
    <t>Clinic (B)</t>
  </si>
  <si>
    <t>Income Tax (B)</t>
  </si>
  <si>
    <t>FA_A1</t>
  </si>
  <si>
    <t>FB_B1</t>
  </si>
  <si>
    <t>SA_A1</t>
  </si>
  <si>
    <t>SB_B1</t>
  </si>
  <si>
    <t>Trial Advocacy (B)</t>
  </si>
  <si>
    <t>Pre-trial Advocacy (B)</t>
  </si>
  <si>
    <t>Administrative Law (B1)</t>
  </si>
  <si>
    <t>Seminar w/ Long Paper (B1)</t>
  </si>
  <si>
    <t>Seminar w/o Long Paper (B1)</t>
  </si>
  <si>
    <t>Intro to Business Organizations (B1)</t>
  </si>
  <si>
    <t>Modern Real Estate (B1)</t>
  </si>
  <si>
    <t>F_ONLINE</t>
  </si>
  <si>
    <t>S_ONLINE</t>
  </si>
  <si>
    <t>6 Hours of Perspectives in Legal Practice (PLP) Programming</t>
  </si>
  <si>
    <t>Criminal Law: Stat Int (3 cr.)</t>
  </si>
  <si>
    <t>Civil Dispute Resolution (4 cr.)</t>
  </si>
  <si>
    <t>Constitutional Law - Liberties (3 cr.)</t>
  </si>
  <si>
    <t>Constitutional Law - Powers (3 cr.)</t>
  </si>
  <si>
    <t>Contracts (4 cr.)</t>
  </si>
  <si>
    <t>Foundations of Advocacy (3 cr.)</t>
  </si>
  <si>
    <t>Foundations of Practice (1 cr.)</t>
  </si>
  <si>
    <t>Legal Methods (1 cr.)</t>
  </si>
  <si>
    <t>Professional Responsibility  (3 cr.)</t>
  </si>
  <si>
    <t>Property (4 cr.)</t>
  </si>
  <si>
    <t>Torts (4 cr.)</t>
  </si>
  <si>
    <t>Transactions and Settlements OR Negotiation (3 cr.)</t>
  </si>
  <si>
    <t>Bar Prep Strategies: MPT (2 cr.)</t>
  </si>
  <si>
    <t>Bar Prep Strategies: MBE/MEE or NextGen (3 cr.)</t>
  </si>
  <si>
    <t>Evidence (3 cr.)</t>
  </si>
  <si>
    <t>Constitutional Crim Pro: Investigation and Interrogation (3 cr.)</t>
  </si>
  <si>
    <t>FreeeElec</t>
  </si>
  <si>
    <t>FECR</t>
  </si>
  <si>
    <t>LARC (I and II) (3 cr. each)</t>
  </si>
  <si>
    <t>B1/B1A</t>
  </si>
  <si>
    <t>B2/B2A</t>
  </si>
  <si>
    <t>B2B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</si>
</sst>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sz val="11"/>
      <color theme="0"/>
      <name val="Amasis MT Pro Light"/>
      <family val="1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Up"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theme="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ck">
        <color theme="4"/>
      </top>
      <bottom/>
      <diagonal/>
    </border>
    <border>
      <left/>
      <right style="hair">
        <color theme="4"/>
      </right>
      <top style="thick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thick">
        <color theme="4"/>
      </top>
      <bottom style="hair">
        <color theme="4"/>
      </bottom>
      <diagonal/>
    </border>
    <border>
      <left style="hair">
        <color theme="4"/>
      </left>
      <right/>
      <top style="thick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/>
      <top style="hair">
        <color theme="4"/>
      </top>
      <bottom/>
      <diagonal/>
    </border>
    <border>
      <left/>
      <right style="dotted">
        <color theme="4"/>
      </right>
      <top style="thick">
        <color theme="4"/>
      </top>
      <bottom style="hair">
        <color theme="4"/>
      </bottom>
      <diagonal/>
    </border>
    <border>
      <left/>
      <right style="dotted">
        <color theme="4"/>
      </right>
      <top style="hair">
        <color theme="4"/>
      </top>
      <bottom style="hair">
        <color theme="4"/>
      </bottom>
      <diagonal/>
    </border>
    <border>
      <left/>
      <right style="dotted">
        <color theme="4"/>
      </right>
      <top style="hair">
        <color theme="4"/>
      </top>
      <bottom/>
      <diagonal/>
    </border>
    <border>
      <left style="dotted">
        <color theme="4"/>
      </left>
      <right style="dotted">
        <color theme="4"/>
      </right>
      <top style="thick">
        <color theme="4"/>
      </top>
      <bottom style="hair">
        <color theme="4"/>
      </bottom>
      <diagonal/>
    </border>
    <border>
      <left style="dotted">
        <color theme="4"/>
      </left>
      <right style="hair">
        <color theme="4"/>
      </right>
      <top style="thick">
        <color theme="4"/>
      </top>
      <bottom style="hair">
        <color theme="4"/>
      </bottom>
      <diagonal/>
    </border>
    <border>
      <left style="dotted">
        <color theme="4"/>
      </left>
      <right style="dotted">
        <color theme="4"/>
      </right>
      <top style="hair">
        <color theme="4"/>
      </top>
      <bottom style="hair">
        <color theme="4"/>
      </bottom>
      <diagonal/>
    </border>
    <border>
      <left style="dotted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dotted">
        <color theme="4"/>
      </left>
      <right style="dotted">
        <color theme="4"/>
      </right>
      <top style="hair">
        <color theme="4"/>
      </top>
      <bottom/>
      <diagonal/>
    </border>
    <border>
      <left style="dotted">
        <color theme="4"/>
      </left>
      <right style="hair">
        <color theme="4"/>
      </right>
      <top style="hair">
        <color theme="4"/>
      </top>
      <bottom/>
      <diagonal/>
    </border>
    <border>
      <left style="medium">
        <color theme="4"/>
      </left>
      <right style="hair">
        <color theme="4"/>
      </right>
      <top style="thick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thick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medium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medium">
        <color theme="4"/>
      </bottom>
      <diagonal/>
    </border>
    <border>
      <left style="hair">
        <color theme="4"/>
      </left>
      <right style="hair">
        <color theme="4"/>
      </right>
      <top style="thick">
        <color theme="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dashed">
        <color theme="4"/>
      </bottom>
      <diagonal/>
    </border>
    <border>
      <left style="thick">
        <color theme="4"/>
      </left>
      <right style="thick">
        <color theme="4"/>
      </right>
      <top style="dashed">
        <color theme="4"/>
      </top>
      <bottom style="dashed">
        <color theme="4"/>
      </bottom>
      <diagonal/>
    </border>
    <border>
      <left style="thick">
        <color theme="4"/>
      </left>
      <right style="thick">
        <color theme="4"/>
      </right>
      <top style="dashed">
        <color theme="4"/>
      </top>
      <bottom/>
      <diagonal/>
    </border>
    <border>
      <left style="thick">
        <color theme="4"/>
      </left>
      <right style="thick">
        <color theme="4"/>
      </right>
      <top style="dashed">
        <color theme="4"/>
      </top>
      <bottom style="thick">
        <color theme="4"/>
      </bottom>
      <diagonal/>
    </border>
    <border>
      <left style="hair">
        <color theme="4"/>
      </left>
      <right style="hair">
        <color theme="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theme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theme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7" borderId="0" xfId="0" applyFill="1"/>
    <xf numFmtId="0" fontId="0" fillId="0" borderId="13" xfId="0" applyBorder="1"/>
    <xf numFmtId="0" fontId="0" fillId="0" borderId="40" xfId="0" applyBorder="1"/>
    <xf numFmtId="0" fontId="4" fillId="14" borderId="41" xfId="0" applyFont="1" applyFill="1" applyBorder="1"/>
    <xf numFmtId="0" fontId="5" fillId="0" borderId="42" xfId="1" applyFill="1" applyBorder="1"/>
    <xf numFmtId="0" fontId="5" fillId="0" borderId="42" xfId="1" applyBorder="1"/>
    <xf numFmtId="0" fontId="5" fillId="0" borderId="43" xfId="1" applyBorder="1"/>
    <xf numFmtId="0" fontId="5" fillId="0" borderId="44" xfId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right"/>
    </xf>
    <xf numFmtId="0" fontId="0" fillId="0" borderId="17" xfId="0" applyBorder="1"/>
    <xf numFmtId="0" fontId="0" fillId="11" borderId="14" xfId="0" applyFill="1" applyBorder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right"/>
    </xf>
    <xf numFmtId="0" fontId="0" fillId="0" borderId="20" xfId="0" applyBorder="1"/>
    <xf numFmtId="0" fontId="0" fillId="11" borderId="0" xfId="0" applyFill="1"/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horizontal="right"/>
    </xf>
    <xf numFmtId="0" fontId="0" fillId="0" borderId="23" xfId="0" applyBorder="1"/>
    <xf numFmtId="0" fontId="0" fillId="8" borderId="0" xfId="0" applyFill="1"/>
    <xf numFmtId="0" fontId="1" fillId="8" borderId="0" xfId="0" applyFont="1" applyFill="1"/>
    <xf numFmtId="0" fontId="0" fillId="8" borderId="0" xfId="0" applyFill="1" applyAlignment="1">
      <alignment horizontal="right"/>
    </xf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24" xfId="0" applyBorder="1"/>
    <xf numFmtId="0" fontId="0" fillId="0" borderId="27" xfId="0" applyBorder="1"/>
    <xf numFmtId="0" fontId="0" fillId="0" borderId="28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0" fillId="0" borderId="26" xfId="0" applyBorder="1"/>
    <xf numFmtId="0" fontId="0" fillId="0" borderId="31" xfId="0" applyBorder="1"/>
    <xf numFmtId="0" fontId="0" fillId="0" borderId="32" xfId="0" applyBorder="1"/>
    <xf numFmtId="0" fontId="1" fillId="0" borderId="0" xfId="0" applyFont="1" applyAlignment="1">
      <alignment horizontal="right"/>
    </xf>
    <xf numFmtId="0" fontId="0" fillId="9" borderId="15" xfId="0" applyFill="1" applyBorder="1" applyAlignment="1">
      <alignment horizontal="right"/>
    </xf>
    <xf numFmtId="0" fontId="0" fillId="9" borderId="16" xfId="0" applyFill="1" applyBorder="1"/>
    <xf numFmtId="0" fontId="0" fillId="9" borderId="39" xfId="0" applyFill="1" applyBorder="1"/>
    <xf numFmtId="0" fontId="0" fillId="9" borderId="16" xfId="0" applyFill="1" applyBorder="1" applyAlignment="1">
      <alignment horizontal="right"/>
    </xf>
    <xf numFmtId="0" fontId="0" fillId="9" borderId="17" xfId="0" applyFill="1" applyBorder="1"/>
    <xf numFmtId="0" fontId="0" fillId="9" borderId="18" xfId="0" applyFill="1" applyBorder="1" applyAlignment="1">
      <alignment horizontal="right"/>
    </xf>
    <xf numFmtId="0" fontId="0" fillId="9" borderId="19" xfId="0" applyFill="1" applyBorder="1"/>
    <xf numFmtId="0" fontId="0" fillId="9" borderId="19" xfId="0" applyFill="1" applyBorder="1" applyAlignment="1">
      <alignment horizontal="right"/>
    </xf>
    <xf numFmtId="0" fontId="0" fillId="9" borderId="20" xfId="0" applyFill="1" applyBorder="1"/>
    <xf numFmtId="0" fontId="0" fillId="9" borderId="21" xfId="0" applyFill="1" applyBorder="1" applyAlignment="1">
      <alignment horizontal="right"/>
    </xf>
    <xf numFmtId="0" fontId="0" fillId="9" borderId="22" xfId="0" applyFill="1" applyBorder="1"/>
    <xf numFmtId="0" fontId="0" fillId="9" borderId="22" xfId="0" applyFill="1" applyBorder="1" applyAlignment="1">
      <alignment horizontal="right"/>
    </xf>
    <xf numFmtId="0" fontId="0" fillId="9" borderId="23" xfId="0" applyFill="1" applyBorder="1"/>
    <xf numFmtId="0" fontId="0" fillId="10" borderId="0" xfId="0" applyFill="1"/>
    <xf numFmtId="0" fontId="1" fillId="10" borderId="0" xfId="0" applyFont="1" applyFill="1"/>
    <xf numFmtId="0" fontId="0" fillId="12" borderId="16" xfId="0" applyFill="1" applyBorder="1"/>
    <xf numFmtId="0" fontId="0" fillId="12" borderId="19" xfId="0" applyFill="1" applyBorder="1"/>
    <xf numFmtId="0" fontId="8" fillId="0" borderId="22" xfId="0" applyFont="1" applyBorder="1"/>
    <xf numFmtId="0" fontId="0" fillId="12" borderId="22" xfId="0" applyFill="1" applyBorder="1"/>
    <xf numFmtId="0" fontId="7" fillId="0" borderId="0" xfId="0" applyFont="1"/>
    <xf numFmtId="0" fontId="0" fillId="10" borderId="0" xfId="0" applyFill="1" applyAlignment="1">
      <alignment horizontal="right"/>
    </xf>
    <xf numFmtId="0" fontId="1" fillId="10" borderId="0" xfId="0" applyFont="1" applyFill="1" applyAlignment="1">
      <alignment horizontal="right"/>
    </xf>
    <xf numFmtId="0" fontId="0" fillId="5" borderId="17" xfId="0" applyFill="1" applyBorder="1"/>
    <xf numFmtId="0" fontId="0" fillId="3" borderId="20" xfId="0" applyFill="1" applyBorder="1"/>
    <xf numFmtId="0" fontId="0" fillId="10" borderId="20" xfId="0" applyFill="1" applyBorder="1"/>
    <xf numFmtId="0" fontId="0" fillId="2" borderId="20" xfId="0" applyFill="1" applyBorder="1"/>
    <xf numFmtId="0" fontId="0" fillId="6" borderId="23" xfId="0" applyFill="1" applyBorder="1"/>
    <xf numFmtId="0" fontId="0" fillId="4" borderId="20" xfId="0" applyFill="1" applyBorder="1"/>
    <xf numFmtId="0" fontId="1" fillId="7" borderId="0" xfId="0" applyFont="1" applyFill="1"/>
    <xf numFmtId="0" fontId="0" fillId="7" borderId="0" xfId="0" applyFill="1" applyAlignment="1">
      <alignment horizontal="right"/>
    </xf>
    <xf numFmtId="0" fontId="1" fillId="7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3" borderId="33" xfId="0" applyFont="1" applyFill="1" applyBorder="1"/>
    <xf numFmtId="0" fontId="0" fillId="3" borderId="34" xfId="0" applyFill="1" applyBorder="1"/>
    <xf numFmtId="0" fontId="9" fillId="0" borderId="35" xfId="0" applyFont="1" applyBorder="1"/>
    <xf numFmtId="0" fontId="6" fillId="13" borderId="36" xfId="0" applyFont="1" applyFill="1" applyBorder="1"/>
    <xf numFmtId="0" fontId="9" fillId="0" borderId="37" xfId="0" applyFont="1" applyBorder="1"/>
    <xf numFmtId="0" fontId="6" fillId="13" borderId="38" xfId="0" applyFont="1" applyFill="1" applyBorder="1"/>
    <xf numFmtId="0" fontId="6" fillId="15" borderId="0" xfId="0" applyFont="1" applyFill="1" applyAlignment="1">
      <alignment horizontal="center"/>
    </xf>
    <xf numFmtId="0" fontId="0" fillId="9" borderId="45" xfId="0" applyFill="1" applyBorder="1"/>
    <xf numFmtId="0" fontId="0" fillId="0" borderId="46" xfId="0" applyBorder="1"/>
    <xf numFmtId="0" fontId="0" fillId="0" borderId="47" xfId="0" applyBorder="1"/>
    <xf numFmtId="0" fontId="0" fillId="0" borderId="15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21" xfId="0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CC99FF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114300</xdr:rowOff>
    </xdr:from>
    <xdr:to>
      <xdr:col>1</xdr:col>
      <xdr:colOff>83820</xdr:colOff>
      <xdr:row>3</xdr:row>
      <xdr:rowOff>190500</xdr:rowOff>
    </xdr:to>
    <xdr:sp macro="" textlink="">
      <xdr:nvSpPr>
        <xdr:cNvPr id="3" name="Rectangle: Top Corners Rounde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2860" y="876300"/>
          <a:ext cx="838200" cy="26670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1st Year</a:t>
          </a:r>
        </a:p>
      </xdr:txBody>
    </xdr:sp>
    <xdr:clientData/>
  </xdr:twoCellAnchor>
  <xdr:twoCellAnchor>
    <xdr:from>
      <xdr:col>0</xdr:col>
      <xdr:colOff>30480</xdr:colOff>
      <xdr:row>21</xdr:row>
      <xdr:rowOff>83820</xdr:rowOff>
    </xdr:from>
    <xdr:to>
      <xdr:col>1</xdr:col>
      <xdr:colOff>129540</xdr:colOff>
      <xdr:row>22</xdr:row>
      <xdr:rowOff>190500</xdr:rowOff>
    </xdr:to>
    <xdr:sp macro="" textlink="">
      <xdr:nvSpPr>
        <xdr:cNvPr id="4" name="Rectangle: Top Corners Rounde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0480" y="4320540"/>
          <a:ext cx="876300" cy="29718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2nd Year</a:t>
          </a:r>
        </a:p>
      </xdr:txBody>
    </xdr:sp>
    <xdr:clientData/>
  </xdr:twoCellAnchor>
  <xdr:twoCellAnchor>
    <xdr:from>
      <xdr:col>0</xdr:col>
      <xdr:colOff>22860</xdr:colOff>
      <xdr:row>45</xdr:row>
      <xdr:rowOff>121920</xdr:rowOff>
    </xdr:from>
    <xdr:to>
      <xdr:col>1</xdr:col>
      <xdr:colOff>121920</xdr:colOff>
      <xdr:row>46</xdr:row>
      <xdr:rowOff>182880</xdr:rowOff>
    </xdr:to>
    <xdr:sp macro="" textlink="">
      <xdr:nvSpPr>
        <xdr:cNvPr id="2" name="Rectangle: Top Corners Rounde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2860" y="8801100"/>
          <a:ext cx="876300" cy="25146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3rd Year</a:t>
          </a:r>
        </a:p>
      </xdr:txBody>
    </xdr:sp>
    <xdr:clientData/>
  </xdr:twoCellAnchor>
  <xdr:twoCellAnchor>
    <xdr:from>
      <xdr:col>0</xdr:col>
      <xdr:colOff>22860</xdr:colOff>
      <xdr:row>79</xdr:row>
      <xdr:rowOff>121920</xdr:rowOff>
    </xdr:from>
    <xdr:to>
      <xdr:col>1</xdr:col>
      <xdr:colOff>121920</xdr:colOff>
      <xdr:row>80</xdr:row>
      <xdr:rowOff>190500</xdr:rowOff>
    </xdr:to>
    <xdr:sp macro="" textlink="">
      <xdr:nvSpPr>
        <xdr:cNvPr id="5" name="Rectangle: Top Corners Rounde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2860" y="14767560"/>
          <a:ext cx="876300" cy="25908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4th Year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6540D0A-5F78-44FC-9FE5-E2B923C792C6}" name="FA_A" displayName="FA_A" ref="A1:B6" totalsRowShown="0" headerRowDxfId="57" dataDxfId="56">
  <autoFilter ref="A1:B6" xr:uid="{96540D0A-5F78-44FC-9FE5-E2B923C792C6}"/>
  <tableColumns count="2">
    <tableColumn id="1" xr3:uid="{8D2F7056-08E1-4640-BEE0-F4FB4235A491}" name="FA_A1" dataDxfId="55"/>
    <tableColumn id="2" xr3:uid="{50EEC298-0E31-4884-A179-3BDBE832554B}" name="FACR" dataDxfId="5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5DD30685-2DBC-4434-963E-8DDD72D4F56A}" name="SU" displayName="SU" ref="U1:W18" totalsRowShown="0" headerRowDxfId="22" dataDxfId="21">
  <autoFilter ref="U1:W18" xr:uid="{5DD30685-2DBC-4434-963E-8DDD72D4F56A}"/>
  <tableColumns count="3">
    <tableColumn id="1" xr3:uid="{EBA356B3-2693-46D8-AA49-6215B6297314}" name="Summer" dataDxfId="20"/>
    <tableColumn id="2" xr3:uid="{35645B6E-6B18-4236-B76A-3E3A50535A62}" name="SCR" dataDxfId="19"/>
    <tableColumn id="3" xr3:uid="{A61C7EC9-8D02-4CEB-B96C-8B801A15FCB2}" name="SOCR" dataDxfId="1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50C298C-F40C-42BA-904B-31BC5B57542D}" name="JT" displayName="JT" ref="Y1:Z7" totalsRowShown="0" headerRowDxfId="17" dataDxfId="16">
  <autoFilter ref="Y1:Z7" xr:uid="{D50C298C-F40C-42BA-904B-31BC5B57542D}"/>
  <tableColumns count="2">
    <tableColumn id="1" xr3:uid="{87F81C3D-BCFA-47EA-A81C-55C835DB938C}" name="JTERM" dataDxfId="15"/>
    <tableColumn id="2" xr3:uid="{FB3B968C-5CBE-4E5F-822C-EFE111848E62}" name="JCR" dataDxfId="1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678A39-BAE3-45AB-9D85-69AD47B217B5}" name="FRELEC" displayName="FRELEC" ref="AB1:AC4" totalsRowShown="0">
  <autoFilter ref="AB1:AC4" xr:uid="{33678A39-BAE3-45AB-9D85-69AD47B217B5}"/>
  <tableColumns count="2">
    <tableColumn id="1" xr3:uid="{12EE539C-4433-49B8-B0FB-E759890297A4}" name="FreeeElec"/>
    <tableColumn id="2" xr3:uid="{74C0077D-7818-47C4-94D9-397220EC95C4}" name="FEC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D1711FD-F682-4AB6-91CF-A45E20EC0295}" name="FA_B" displayName="FA_B" ref="C1:D7" totalsRowShown="0" headerRowDxfId="53" dataDxfId="52">
  <autoFilter ref="C1:D7" xr:uid="{FD1711FD-F682-4AB6-91CF-A45E20EC0295}"/>
  <tableColumns count="2">
    <tableColumn id="1" xr3:uid="{8128DA79-F231-4848-B8C3-DCE40C3F6DF7}" name="FB_B1" dataDxfId="51"/>
    <tableColumn id="2" xr3:uid="{C0BF1F91-B556-4D97-88F3-9E21FC278469}" name="FBCR" dataDxfId="5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C86F3AA-0BBA-4475-98DF-1AC67B5D4E71}" name="FA_B2" displayName="FA_B2" ref="E1:F3" totalsRowShown="0" headerRowDxfId="49" dataDxfId="48">
  <autoFilter ref="E1:F3" xr:uid="{CC86F3AA-0BBA-4475-98DF-1AC67B5D4E71}"/>
  <tableColumns count="2">
    <tableColumn id="1" xr3:uid="{4F2910C2-9EB9-4FD1-87A3-D17A1BFB2C0C}" name="FB2" dataDxfId="47"/>
    <tableColumn id="2" xr3:uid="{9F746852-730F-4A79-96C7-13D829A6108B}" name="FB2CR" dataDxfId="4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50C4167-C180-4353-B987-DEFA7D686CB2}" name="SP_A" displayName="SP_A" ref="H1:I6" totalsRowShown="0" headerRowDxfId="45" dataDxfId="44">
  <autoFilter ref="H1:I6" xr:uid="{450C4167-C180-4353-B987-DEFA7D686CB2}"/>
  <tableColumns count="2">
    <tableColumn id="1" xr3:uid="{8014013E-1083-42F8-8B03-735B4DB8F440}" name="SA_A1" dataDxfId="43"/>
    <tableColumn id="2" xr3:uid="{006BB9AB-DE94-485C-AF7D-2E790B36FDC8}" name="SACR" dataDxfId="4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2137DE4-C575-4962-8A95-AB05CDA22CE9}" name="SP_B" displayName="SP_B" ref="J1:K8" totalsRowShown="0" headerRowDxfId="41" dataDxfId="40">
  <autoFilter ref="J1:K8" xr:uid="{C2137DE4-C575-4962-8A95-AB05CDA22CE9}"/>
  <tableColumns count="2">
    <tableColumn id="1" xr3:uid="{47429081-6B33-4EED-8300-CF64379F00FC}" name="SB_B1" dataDxfId="39"/>
    <tableColumn id="2" xr3:uid="{3FB0A181-9182-4F72-979B-5BE7CB9A3BDB}" name="SBCR" dataDxfId="3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D5914F0-E8D3-4C50-A347-7088C6663A58}" name="SP_B2" displayName="SP_B2" ref="L1:M4" totalsRowShown="0" headerRowDxfId="37" dataDxfId="36">
  <autoFilter ref="L1:M4" xr:uid="{8D5914F0-E8D3-4C50-A347-7088C6663A58}"/>
  <tableColumns count="2">
    <tableColumn id="1" xr3:uid="{AD0E4657-CA0E-447F-9334-7CC267374ED6}" name="SB2" dataDxfId="35"/>
    <tableColumn id="2" xr3:uid="{618BB0E4-375B-419E-B6C2-BCF0C8544B06}" name="SB2CR" dataDxfId="3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1DBF4E77-A30E-4DD2-BFC4-E83FE369EF3A}" name="FA_O" displayName="FA_O" ref="O1:P18" totalsRowShown="0" headerRowDxfId="33" dataDxfId="32">
  <autoFilter ref="O1:P18" xr:uid="{1DBF4E77-A30E-4DD2-BFC4-E83FE369EF3A}"/>
  <tableColumns count="2">
    <tableColumn id="1" xr3:uid="{352EBDB0-2A1A-42C9-81A8-053D3ECF092C}" name="F_ONLINE" dataDxfId="31"/>
    <tableColumn id="2" xr3:uid="{D012F49E-16BC-4F7F-A18A-3E3F04F28D2D}" name="FOCR" dataDxfId="3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1EC90632-9A25-485A-8E8F-131B230C19C7}" name="SP_O" displayName="SP_O" ref="Q1:R17" totalsRowShown="0" headerRowDxfId="29" dataDxfId="28">
  <autoFilter ref="Q1:R17" xr:uid="{1EC90632-9A25-485A-8E8F-131B230C19C7}"/>
  <tableColumns count="2">
    <tableColumn id="1" xr3:uid="{7F0FE8AB-733D-425F-9ABE-F307AFF99F2E}" name="S_ONLINE" dataDxfId="27"/>
    <tableColumn id="2" xr3:uid="{83FF9301-3983-44B8-92FB-6B6EF825A031}" name="SOCR" dataDxfId="2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28C3F5B6-5291-4E97-9984-3E86D11F46D1}" name="EXP" displayName="EXP" ref="S1:S8" totalsRowShown="0" headerRowDxfId="25" dataDxfId="24">
  <autoFilter ref="S1:S8" xr:uid="{28C3F5B6-5291-4E97-9984-3E86D11F46D1}"/>
  <tableColumns count="1">
    <tableColumn id="1" xr3:uid="{A11FEF41-2D29-483E-9937-C7930314E902}" name="Exp" dataDxfId="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itchellhamline.edu/native-american-law-and-sovereignty/certificate-and-courses/" TargetMode="External"/><Relationship Id="rId3" Type="http://schemas.openxmlformats.org/officeDocument/2006/relationships/hyperlink" Target="https://mitchellhamline.edu/dispute-resolution-institute/conflict-resolution-theory-and-practice-certificate/" TargetMode="External"/><Relationship Id="rId7" Type="http://schemas.openxmlformats.org/officeDocument/2006/relationships/hyperlink" Target="https://mitchellhamline.edu/intellectual-property-institute/patent-law-certificate-program/" TargetMode="External"/><Relationship Id="rId2" Type="http://schemas.openxmlformats.org/officeDocument/2006/relationships/hyperlink" Target="https://mitchellhamline.edu/child-protection-clinic/child-welfare-certificate/" TargetMode="External"/><Relationship Id="rId1" Type="http://schemas.openxmlformats.org/officeDocument/2006/relationships/hyperlink" Target="https://mitchellhamline.edu/academics/certificate-programs/" TargetMode="External"/><Relationship Id="rId6" Type="http://schemas.openxmlformats.org/officeDocument/2006/relationships/hyperlink" Target="http://mitchellhamline.edu/center-for-law-and-business/certificates/law-and-business-certificate/" TargetMode="External"/><Relationship Id="rId5" Type="http://schemas.openxmlformats.org/officeDocument/2006/relationships/hyperlink" Target="http://mitchellhamline.edu/health-law-institute/certificates/health-law-certificate/" TargetMode="External"/><Relationship Id="rId4" Type="http://schemas.openxmlformats.org/officeDocument/2006/relationships/hyperlink" Target="http://mitchellhamline.edu/health-law-institute/certificates/health-care-compliance-certificate/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01551-D3FE-4CC4-985D-5DA77260044F}">
  <sheetPr codeName="Sheet1"/>
  <dimension ref="A1:I29"/>
  <sheetViews>
    <sheetView showGridLines="0" workbookViewId="0">
      <selection activeCell="E20" sqref="E20"/>
    </sheetView>
  </sheetViews>
  <sheetFormatPr defaultColWidth="9.140625" defaultRowHeight="15" x14ac:dyDescent="0.25"/>
  <cols>
    <col min="1" max="1" width="7.5703125" customWidth="1"/>
    <col min="2" max="2" width="12" customWidth="1"/>
    <col min="3" max="3" width="53.42578125" bestFit="1" customWidth="1"/>
    <col min="4" max="4" width="8" customWidth="1"/>
    <col min="5" max="5" width="46.28515625" bestFit="1" customWidth="1"/>
    <col min="6" max="6" width="10.28515625" bestFit="1" customWidth="1"/>
    <col min="8" max="8" width="55.42578125" bestFit="1" customWidth="1"/>
    <col min="9" max="9" width="20.28515625" bestFit="1" customWidth="1"/>
  </cols>
  <sheetData>
    <row r="1" spans="1:9" ht="29.25" thickBot="1" x14ac:dyDescent="0.5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9" ht="30" x14ac:dyDescent="0.25">
      <c r="B2" s="7" t="s">
        <v>1</v>
      </c>
      <c r="C2" s="8" t="s">
        <v>2</v>
      </c>
      <c r="D2" s="5"/>
      <c r="E2" s="6" t="s">
        <v>3</v>
      </c>
      <c r="F2" s="8" t="s">
        <v>4</v>
      </c>
      <c r="H2" s="9" t="s">
        <v>5</v>
      </c>
      <c r="I2" s="10" t="s">
        <v>6</v>
      </c>
    </row>
    <row r="3" spans="1:9" x14ac:dyDescent="0.25">
      <c r="B3" s="1"/>
      <c r="C3" s="2" t="s">
        <v>3</v>
      </c>
      <c r="E3" s="1" t="s">
        <v>184</v>
      </c>
      <c r="F3" s="2"/>
      <c r="H3" s="11" t="s">
        <v>195</v>
      </c>
      <c r="I3" s="12" t="s">
        <v>7</v>
      </c>
    </row>
    <row r="4" spans="1:9" x14ac:dyDescent="0.25">
      <c r="B4" s="1"/>
      <c r="C4" s="2" t="s">
        <v>8</v>
      </c>
      <c r="E4" s="1" t="s">
        <v>183</v>
      </c>
      <c r="F4" s="2"/>
      <c r="H4" s="11" t="s">
        <v>196</v>
      </c>
      <c r="I4" s="12" t="s">
        <v>9</v>
      </c>
    </row>
    <row r="5" spans="1:9" x14ac:dyDescent="0.25">
      <c r="B5" s="1"/>
      <c r="C5" s="2" t="s">
        <v>182</v>
      </c>
      <c r="E5" s="1" t="s">
        <v>185</v>
      </c>
      <c r="F5" s="2"/>
      <c r="H5" s="11" t="s">
        <v>197</v>
      </c>
      <c r="I5" s="12"/>
    </row>
    <row r="6" spans="1:9" ht="15.75" thickBot="1" x14ac:dyDescent="0.3">
      <c r="B6" s="3"/>
      <c r="C6" s="4" t="s">
        <v>12</v>
      </c>
      <c r="E6" s="1" t="s">
        <v>186</v>
      </c>
      <c r="F6" s="2"/>
      <c r="H6" s="13" t="s">
        <v>198</v>
      </c>
      <c r="I6" s="14"/>
    </row>
    <row r="7" spans="1:9" x14ac:dyDescent="0.25">
      <c r="E7" s="1" t="s">
        <v>187</v>
      </c>
      <c r="F7" s="2"/>
    </row>
    <row r="8" spans="1:9" x14ac:dyDescent="0.25">
      <c r="B8" t="s">
        <v>13</v>
      </c>
      <c r="E8" s="1" t="s">
        <v>188</v>
      </c>
      <c r="F8" s="2"/>
    </row>
    <row r="9" spans="1:9" x14ac:dyDescent="0.25">
      <c r="B9" t="s">
        <v>14</v>
      </c>
      <c r="E9" s="1" t="s">
        <v>189</v>
      </c>
      <c r="F9" s="2"/>
    </row>
    <row r="10" spans="1:9" x14ac:dyDescent="0.25">
      <c r="B10" t="s">
        <v>16</v>
      </c>
      <c r="E10" s="1" t="s">
        <v>201</v>
      </c>
      <c r="F10" s="17"/>
    </row>
    <row r="11" spans="1:9" x14ac:dyDescent="0.25">
      <c r="E11" s="1" t="s">
        <v>190</v>
      </c>
      <c r="F11" s="2"/>
    </row>
    <row r="12" spans="1:9" x14ac:dyDescent="0.25">
      <c r="B12" t="s">
        <v>18</v>
      </c>
      <c r="E12" s="1" t="s">
        <v>191</v>
      </c>
      <c r="F12" s="2"/>
    </row>
    <row r="13" spans="1:9" x14ac:dyDescent="0.25">
      <c r="B13" t="s">
        <v>20</v>
      </c>
      <c r="E13" s="1" t="s">
        <v>192</v>
      </c>
      <c r="F13" s="2"/>
    </row>
    <row r="14" spans="1:9" x14ac:dyDescent="0.25">
      <c r="E14" s="16" t="s">
        <v>193</v>
      </c>
      <c r="F14" s="2"/>
      <c r="H14" s="15"/>
      <c r="I14" s="15"/>
    </row>
    <row r="15" spans="1:9" ht="15.75" thickBot="1" x14ac:dyDescent="0.3">
      <c r="E15" s="97" t="s">
        <v>194</v>
      </c>
      <c r="F15" s="98"/>
      <c r="H15" s="15"/>
      <c r="I15" s="15"/>
    </row>
    <row r="16" spans="1:9" x14ac:dyDescent="0.25">
      <c r="H16" s="15"/>
      <c r="I16" s="15"/>
    </row>
    <row r="17" spans="8:9" x14ac:dyDescent="0.25">
      <c r="H17" s="15"/>
      <c r="I17" s="15"/>
    </row>
    <row r="18" spans="8:9" x14ac:dyDescent="0.25">
      <c r="H18" s="15"/>
      <c r="I18" s="15"/>
    </row>
    <row r="19" spans="8:9" x14ac:dyDescent="0.25">
      <c r="H19" s="15"/>
      <c r="I19" s="15"/>
    </row>
    <row r="20" spans="8:9" x14ac:dyDescent="0.25">
      <c r="H20" s="15"/>
      <c r="I20" s="15"/>
    </row>
    <row r="21" spans="8:9" x14ac:dyDescent="0.25">
      <c r="H21" s="15"/>
      <c r="I21" s="15"/>
    </row>
    <row r="22" spans="8:9" x14ac:dyDescent="0.25">
      <c r="H22" s="15"/>
      <c r="I22" s="15"/>
    </row>
    <row r="23" spans="8:9" x14ac:dyDescent="0.25">
      <c r="H23" s="15"/>
      <c r="I23" s="15"/>
    </row>
    <row r="24" spans="8:9" x14ac:dyDescent="0.25">
      <c r="H24" s="15"/>
      <c r="I24" s="15"/>
    </row>
    <row r="25" spans="8:9" x14ac:dyDescent="0.25">
      <c r="H25" s="15"/>
      <c r="I25" s="15"/>
    </row>
    <row r="26" spans="8:9" x14ac:dyDescent="0.25">
      <c r="H26" s="15"/>
      <c r="I26" s="15"/>
    </row>
    <row r="27" spans="8:9" x14ac:dyDescent="0.25">
      <c r="H27" s="15"/>
      <c r="I27" s="15"/>
    </row>
    <row r="28" spans="8:9" x14ac:dyDescent="0.25">
      <c r="H28" s="15"/>
      <c r="I28" s="15"/>
    </row>
    <row r="29" spans="8:9" x14ac:dyDescent="0.25">
      <c r="H29" s="15"/>
      <c r="I29" s="15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CD6DE-AEE2-4126-B4CA-157D1F2E5699}">
  <sheetPr codeName="Sheet2">
    <tabColor theme="5" tint="0.39997558519241921"/>
  </sheetPr>
  <dimension ref="A1:M161"/>
  <sheetViews>
    <sheetView showGridLines="0" tabSelected="1" zoomScaleNormal="100" workbookViewId="0">
      <pane ySplit="1" topLeftCell="A87" activePane="bottomLeft" state="frozen"/>
      <selection pane="bottomLeft" activeCell="A98" sqref="A98:A100"/>
    </sheetView>
  </sheetViews>
  <sheetFormatPr defaultColWidth="8.85546875" defaultRowHeight="15" x14ac:dyDescent="0.25"/>
  <cols>
    <col min="1" max="1" width="11.28515625" customWidth="1"/>
    <col min="2" max="2" width="48.85546875" customWidth="1"/>
    <col min="3" max="3" width="8.7109375" customWidth="1"/>
    <col min="4" max="4" width="9.28515625" style="45" customWidth="1"/>
    <col min="5" max="5" width="9.5703125" customWidth="1"/>
    <col min="6" max="6" width="11.42578125" customWidth="1"/>
    <col min="7" max="7" width="11.7109375" customWidth="1"/>
    <col min="8" max="8" width="9.42578125" customWidth="1"/>
    <col min="9" max="9" width="9.28515625" customWidth="1"/>
    <col min="10" max="10" width="0.85546875" customWidth="1"/>
    <col min="11" max="11" width="6.5703125" customWidth="1"/>
    <col min="12" max="12" width="40.28515625" customWidth="1"/>
    <col min="13" max="13" width="9.28515625" customWidth="1"/>
  </cols>
  <sheetData>
    <row r="1" spans="1:10" ht="45" x14ac:dyDescent="0.25">
      <c r="A1" s="23" t="s">
        <v>23</v>
      </c>
      <c r="B1" s="23" t="s">
        <v>24</v>
      </c>
      <c r="C1" s="23" t="s">
        <v>25</v>
      </c>
      <c r="D1" s="23" t="s">
        <v>125</v>
      </c>
      <c r="E1" s="23" t="s">
        <v>126</v>
      </c>
      <c r="F1" s="23" t="s">
        <v>26</v>
      </c>
      <c r="G1" s="23" t="s">
        <v>27</v>
      </c>
      <c r="H1" s="23" t="s">
        <v>28</v>
      </c>
      <c r="I1" s="23" t="s">
        <v>29</v>
      </c>
      <c r="J1" s="24"/>
    </row>
    <row r="2" spans="1:10" x14ac:dyDescent="0.25">
      <c r="A2" s="23"/>
      <c r="B2" s="25"/>
      <c r="C2" s="23"/>
      <c r="D2" s="26"/>
      <c r="E2" s="23"/>
      <c r="F2" s="23"/>
      <c r="G2" s="23"/>
      <c r="H2" s="23"/>
      <c r="I2" s="23"/>
      <c r="J2" s="24"/>
    </row>
    <row r="3" spans="1:10" x14ac:dyDescent="0.25">
      <c r="A3" s="23"/>
      <c r="B3" s="23"/>
      <c r="C3" s="23"/>
      <c r="D3" s="26"/>
      <c r="E3" s="23"/>
      <c r="F3" s="23"/>
      <c r="G3" s="23"/>
      <c r="H3" s="23"/>
      <c r="I3" s="23"/>
      <c r="J3" s="24"/>
    </row>
    <row r="4" spans="1:10" ht="15.75" thickBot="1" x14ac:dyDescent="0.3">
      <c r="A4" s="23" t="s">
        <v>30</v>
      </c>
      <c r="B4" s="23" t="s">
        <v>131</v>
      </c>
      <c r="C4" s="23"/>
      <c r="D4" s="26"/>
      <c r="E4" s="23"/>
      <c r="F4" s="23"/>
      <c r="G4" s="23"/>
      <c r="H4" s="23"/>
      <c r="I4" s="23"/>
      <c r="J4" s="24"/>
    </row>
    <row r="5" spans="1:10" ht="15.75" thickTop="1" x14ac:dyDescent="0.25">
      <c r="A5" s="27">
        <v>1</v>
      </c>
      <c r="B5" s="28" t="s">
        <v>31</v>
      </c>
      <c r="C5" s="28">
        <v>3</v>
      </c>
      <c r="D5" s="29" t="s">
        <v>32</v>
      </c>
      <c r="E5" s="30">
        <v>0</v>
      </c>
      <c r="F5" s="31"/>
      <c r="G5" s="31"/>
      <c r="H5" s="27"/>
      <c r="I5" s="30"/>
    </row>
    <row r="6" spans="1:10" x14ac:dyDescent="0.25">
      <c r="A6" s="32">
        <v>1</v>
      </c>
      <c r="B6" s="33" t="s">
        <v>22</v>
      </c>
      <c r="C6" s="33">
        <v>4</v>
      </c>
      <c r="D6" s="34" t="s">
        <v>32</v>
      </c>
      <c r="E6" s="35">
        <v>0</v>
      </c>
      <c r="F6" s="36"/>
      <c r="G6" s="36"/>
      <c r="H6" s="32"/>
      <c r="I6" s="35"/>
    </row>
    <row r="7" spans="1:10" x14ac:dyDescent="0.25">
      <c r="A7" s="32">
        <v>1</v>
      </c>
      <c r="B7" s="33" t="s">
        <v>33</v>
      </c>
      <c r="C7" s="33">
        <v>3</v>
      </c>
      <c r="D7" s="34" t="s">
        <v>32</v>
      </c>
      <c r="E7" s="35">
        <v>0</v>
      </c>
      <c r="F7" s="36"/>
      <c r="G7" s="36"/>
      <c r="H7" s="32"/>
      <c r="I7" s="35"/>
    </row>
    <row r="8" spans="1:10" x14ac:dyDescent="0.25">
      <c r="A8" s="37">
        <v>1</v>
      </c>
      <c r="B8" s="38" t="s">
        <v>19</v>
      </c>
      <c r="C8" s="38">
        <v>1</v>
      </c>
      <c r="D8" s="39" t="s">
        <v>32</v>
      </c>
      <c r="E8" s="40">
        <v>0</v>
      </c>
      <c r="F8" s="36"/>
      <c r="G8" s="36"/>
      <c r="H8" s="37"/>
      <c r="I8" s="40"/>
    </row>
    <row r="9" spans="1:10" x14ac:dyDescent="0.25">
      <c r="A9" s="41"/>
      <c r="B9" s="42" t="s">
        <v>34</v>
      </c>
      <c r="C9" s="42">
        <f>IF(SUM(C5:C8)=0,"",SUM(C5:C8))</f>
        <v>11</v>
      </c>
      <c r="D9" s="43"/>
      <c r="E9" s="41" t="str">
        <f>IF(SUM(E5:E8)=0,"",SUM(E5:E8))</f>
        <v/>
      </c>
      <c r="F9" s="41"/>
      <c r="G9" s="41"/>
      <c r="H9" s="41"/>
      <c r="I9" s="41"/>
    </row>
    <row r="10" spans="1:10" x14ac:dyDescent="0.25">
      <c r="B10" s="44"/>
      <c r="C10" s="44"/>
    </row>
    <row r="11" spans="1:10" ht="15.75" thickBot="1" x14ac:dyDescent="0.3">
      <c r="B11" s="46" t="s">
        <v>132</v>
      </c>
      <c r="C11" s="44"/>
    </row>
    <row r="12" spans="1:10" ht="15.75" thickTop="1" x14ac:dyDescent="0.25">
      <c r="A12" s="47">
        <v>2</v>
      </c>
      <c r="B12" s="48" t="s">
        <v>35</v>
      </c>
      <c r="C12" s="49">
        <v>3</v>
      </c>
      <c r="D12" s="29" t="s">
        <v>49</v>
      </c>
      <c r="E12" s="30">
        <v>3</v>
      </c>
      <c r="F12" s="31"/>
      <c r="G12" s="31"/>
      <c r="H12" s="27"/>
      <c r="I12" s="30"/>
    </row>
    <row r="13" spans="1:10" x14ac:dyDescent="0.25">
      <c r="A13" s="50">
        <v>2</v>
      </c>
      <c r="B13" s="51" t="s">
        <v>15</v>
      </c>
      <c r="C13" s="52">
        <v>4</v>
      </c>
      <c r="D13" s="34" t="s">
        <v>32</v>
      </c>
      <c r="E13" s="35">
        <v>0</v>
      </c>
      <c r="F13" s="36"/>
      <c r="G13" s="36"/>
      <c r="H13" s="32"/>
      <c r="I13" s="35"/>
    </row>
    <row r="14" spans="1:10" x14ac:dyDescent="0.25">
      <c r="A14" s="53">
        <v>2</v>
      </c>
      <c r="B14" s="54" t="s">
        <v>21</v>
      </c>
      <c r="C14" s="55">
        <v>4</v>
      </c>
      <c r="D14" s="39" t="s">
        <v>32</v>
      </c>
      <c r="E14" s="40">
        <v>0</v>
      </c>
      <c r="F14" s="36"/>
      <c r="G14" s="36"/>
      <c r="H14" s="37"/>
      <c r="I14" s="40"/>
    </row>
    <row r="15" spans="1:10" x14ac:dyDescent="0.25">
      <c r="A15" s="41"/>
      <c r="B15" s="42" t="s">
        <v>36</v>
      </c>
      <c r="C15" s="42">
        <f>IF(SUM(C12:C14)=0,"",SUM(C12:C14))</f>
        <v>11</v>
      </c>
      <c r="D15" s="42"/>
      <c r="E15" s="42">
        <f t="shared" ref="E15" si="0">IF(SUM(E12:E14)=0,"",SUM(E12:E14))</f>
        <v>3</v>
      </c>
      <c r="F15" s="42"/>
      <c r="G15" s="42"/>
      <c r="H15" s="41"/>
      <c r="I15" s="41"/>
    </row>
    <row r="16" spans="1:10" ht="15.75" thickBot="1" x14ac:dyDescent="0.3">
      <c r="B16" s="56"/>
      <c r="C16" s="44"/>
    </row>
    <row r="17" spans="1:10" ht="15.75" thickTop="1" x14ac:dyDescent="0.25">
      <c r="A17" s="57" t="s">
        <v>37</v>
      </c>
      <c r="B17" s="58"/>
      <c r="C17" s="58" t="str">
        <f>IF(ISNA(VLOOKUP(B17,SU[],2,0)),"",(VLOOKUP(B17,SU[],2,0)))</f>
        <v/>
      </c>
      <c r="D17" s="60"/>
      <c r="E17" s="59" t="str">
        <f>IF(D17="Y",C17,"")</f>
        <v/>
      </c>
      <c r="F17" s="58"/>
      <c r="G17" s="58"/>
      <c r="H17" s="58"/>
      <c r="I17" s="61"/>
    </row>
    <row r="18" spans="1:10" x14ac:dyDescent="0.25">
      <c r="A18" s="62" t="s">
        <v>37</v>
      </c>
      <c r="B18" s="63"/>
      <c r="C18" s="63" t="str">
        <f>IF(ISNA(VLOOKUP(B18,SU[],2,0)),"",(VLOOKUP(B18,SU[],2,0)))</f>
        <v/>
      </c>
      <c r="D18" s="64"/>
      <c r="E18" s="63" t="str">
        <f>IF(D18="Y",C18,"")</f>
        <v/>
      </c>
      <c r="F18" s="63"/>
      <c r="G18" s="63"/>
      <c r="H18" s="63"/>
      <c r="I18" s="65"/>
    </row>
    <row r="19" spans="1:10" x14ac:dyDescent="0.25">
      <c r="A19" s="62" t="s">
        <v>37</v>
      </c>
      <c r="B19" s="63"/>
      <c r="C19" s="63" t="str">
        <f>IF(ISNA(VLOOKUP(B19,SU[],2,0)),"",(VLOOKUP(B19,SU[],2,0)))</f>
        <v/>
      </c>
      <c r="D19" s="64"/>
      <c r="E19" s="63" t="str">
        <f t="shared" ref="E19:E20" si="1">IF(D19="Y",C19,"")</f>
        <v/>
      </c>
      <c r="F19" s="63"/>
      <c r="G19" s="63"/>
      <c r="H19" s="63"/>
      <c r="I19" s="65"/>
    </row>
    <row r="20" spans="1:10" x14ac:dyDescent="0.25">
      <c r="A20" s="66" t="s">
        <v>37</v>
      </c>
      <c r="B20" s="67"/>
      <c r="C20" s="67" t="str">
        <f>IF(ISNA(VLOOKUP(B20,SU[],2,0)),"",(VLOOKUP(B20,SU[],2,0)))</f>
        <v/>
      </c>
      <c r="D20" s="68"/>
      <c r="E20" s="67" t="str">
        <f t="shared" si="1"/>
        <v/>
      </c>
      <c r="F20" s="67"/>
      <c r="G20" s="67"/>
      <c r="H20" s="67"/>
      <c r="I20" s="69"/>
    </row>
    <row r="21" spans="1:10" x14ac:dyDescent="0.25">
      <c r="A21" s="70"/>
      <c r="B21" s="71" t="s">
        <v>38</v>
      </c>
      <c r="C21" s="70" t="str">
        <f>IF(SUM(C17:C20)=0,"",SUM(C17:C20))</f>
        <v/>
      </c>
      <c r="D21" s="70"/>
      <c r="E21" s="70" t="str">
        <f t="shared" ref="E21:I21" si="2">IF(SUM(E17:E20)=0,"",SUM(E17:E20))</f>
        <v/>
      </c>
      <c r="F21" s="70"/>
      <c r="G21" s="70" t="str">
        <f t="shared" si="2"/>
        <v/>
      </c>
      <c r="H21" s="70"/>
      <c r="I21" s="70" t="str">
        <f t="shared" si="2"/>
        <v/>
      </c>
    </row>
    <row r="22" spans="1:10" x14ac:dyDescent="0.25">
      <c r="B22" s="44"/>
    </row>
    <row r="23" spans="1:10" ht="15.75" thickBot="1" x14ac:dyDescent="0.3">
      <c r="A23" s="44"/>
      <c r="B23" s="46" t="s">
        <v>133</v>
      </c>
    </row>
    <row r="24" spans="1:10" ht="15.75" thickTop="1" x14ac:dyDescent="0.25">
      <c r="A24" s="27">
        <v>3</v>
      </c>
      <c r="B24" s="28" t="s">
        <v>10</v>
      </c>
      <c r="C24" s="28">
        <v>4</v>
      </c>
      <c r="D24" s="29" t="s">
        <v>32</v>
      </c>
      <c r="E24" s="28">
        <v>0</v>
      </c>
      <c r="F24" s="72"/>
      <c r="G24" s="72"/>
      <c r="H24" s="28"/>
      <c r="I24" s="30"/>
    </row>
    <row r="25" spans="1:10" x14ac:dyDescent="0.25">
      <c r="A25" s="32">
        <v>3</v>
      </c>
      <c r="B25" s="33" t="s">
        <v>39</v>
      </c>
      <c r="C25" s="33">
        <v>3</v>
      </c>
      <c r="D25" s="34" t="s">
        <v>32</v>
      </c>
      <c r="E25" s="33">
        <v>0</v>
      </c>
      <c r="F25" s="73"/>
      <c r="G25" s="73"/>
      <c r="H25" s="33"/>
      <c r="I25" s="35"/>
    </row>
    <row r="26" spans="1:10" x14ac:dyDescent="0.25">
      <c r="A26" s="32">
        <v>3</v>
      </c>
      <c r="B26" s="33" t="s">
        <v>17</v>
      </c>
      <c r="C26" s="33">
        <v>1</v>
      </c>
      <c r="D26" s="34" t="s">
        <v>32</v>
      </c>
      <c r="E26" s="33">
        <v>0</v>
      </c>
      <c r="F26" s="73"/>
      <c r="G26" s="73"/>
      <c r="H26" s="33"/>
      <c r="I26" s="35"/>
    </row>
    <row r="27" spans="1:10" x14ac:dyDescent="0.25">
      <c r="A27" s="37">
        <v>3</v>
      </c>
      <c r="B27" s="74" t="s">
        <v>45</v>
      </c>
      <c r="C27" s="74">
        <v>3</v>
      </c>
      <c r="D27" s="39" t="s">
        <v>49</v>
      </c>
      <c r="E27" s="38">
        <v>3</v>
      </c>
      <c r="F27" s="75"/>
      <c r="G27" s="75"/>
      <c r="H27" s="38"/>
      <c r="I27" s="40"/>
      <c r="J27" s="76"/>
    </row>
    <row r="28" spans="1:10" x14ac:dyDescent="0.25">
      <c r="A28" s="70"/>
      <c r="B28" s="71" t="s">
        <v>40</v>
      </c>
      <c r="C28" s="70">
        <f>IF(SUM(C24:C27)=0,"",SUM(C24:C27))</f>
        <v>11</v>
      </c>
      <c r="D28" s="77"/>
      <c r="E28" s="70">
        <f>IF(SUM(E24:E27)=0,"",SUM(E24:E27))</f>
        <v>3</v>
      </c>
      <c r="F28" s="70"/>
      <c r="G28" s="70" t="str">
        <f>IF(SUM(G24:G27)=0,"",SUM(G24:G27))</f>
        <v/>
      </c>
      <c r="H28" s="70"/>
      <c r="I28" s="70" t="str">
        <f>IF(SUM(I24:I27)=0,"",SUM(I24:I27))</f>
        <v/>
      </c>
    </row>
    <row r="29" spans="1:10" ht="15.75" thickBot="1" x14ac:dyDescent="0.3">
      <c r="B29" s="44"/>
    </row>
    <row r="30" spans="1:10" ht="15.75" thickTop="1" x14ac:dyDescent="0.25">
      <c r="A30" s="57" t="s">
        <v>41</v>
      </c>
      <c r="B30" s="58"/>
      <c r="C30" s="58" t="str">
        <f>IF(ISNA(VLOOKUP(B30,JT[],2,0)),"",(VLOOKUP(B30,JT[],2,0)))</f>
        <v/>
      </c>
      <c r="D30" s="60"/>
      <c r="E30" s="59" t="str">
        <f>IF(D30="Y",C30,"")</f>
        <v/>
      </c>
      <c r="F30" s="58"/>
      <c r="G30" s="58"/>
      <c r="H30" s="58"/>
      <c r="I30" s="61"/>
    </row>
    <row r="31" spans="1:10" x14ac:dyDescent="0.25">
      <c r="A31" s="66" t="s">
        <v>41</v>
      </c>
      <c r="B31" s="67"/>
      <c r="C31" s="67" t="str">
        <f>IF(ISNA(VLOOKUP(B31,JT[],2,0)),"",(VLOOKUP(B31,JT[],2,0)))</f>
        <v/>
      </c>
      <c r="D31" s="68"/>
      <c r="E31" s="67" t="str">
        <f>IF(D31="Y",C31,"")</f>
        <v/>
      </c>
      <c r="F31" s="67"/>
      <c r="G31" s="67"/>
      <c r="H31" s="67"/>
      <c r="I31" s="69"/>
    </row>
    <row r="32" spans="1:10" x14ac:dyDescent="0.25">
      <c r="A32" s="70"/>
      <c r="B32" s="71" t="s">
        <v>42</v>
      </c>
      <c r="C32" s="70" t="str">
        <f>IF(SUM(C30:C31)=0,"",SUM(C30:C31))</f>
        <v/>
      </c>
      <c r="D32" s="77"/>
      <c r="E32" s="70" t="str">
        <f>IF(SUM(E30:E31)=0,"",SUM(E30:E31))</f>
        <v/>
      </c>
      <c r="F32" s="70"/>
      <c r="G32" s="70" t="str">
        <f>IF(SUM(G30:G31)=0,"",SUM(G30:G31))</f>
        <v/>
      </c>
      <c r="H32" s="70"/>
      <c r="I32" s="70" t="str">
        <f>IF(SUM(I30:I31)=0,"",SUM(I30:I31))</f>
        <v/>
      </c>
    </row>
    <row r="33" spans="1:10" x14ac:dyDescent="0.25">
      <c r="B33" s="44"/>
    </row>
    <row r="34" spans="1:10" ht="15.75" thickBot="1" x14ac:dyDescent="0.3">
      <c r="B34" s="46" t="s">
        <v>134</v>
      </c>
    </row>
    <row r="35" spans="1:10" ht="15.75" thickTop="1" x14ac:dyDescent="0.25">
      <c r="A35" s="27">
        <v>4</v>
      </c>
      <c r="B35" s="28" t="s">
        <v>43</v>
      </c>
      <c r="C35" s="28">
        <v>3</v>
      </c>
      <c r="D35" s="29" t="s">
        <v>32</v>
      </c>
      <c r="E35" s="28">
        <v>0</v>
      </c>
      <c r="F35" s="28"/>
      <c r="G35" s="28"/>
      <c r="H35" s="28"/>
      <c r="I35" s="30"/>
    </row>
    <row r="36" spans="1:10" x14ac:dyDescent="0.25">
      <c r="A36" s="32">
        <v>4</v>
      </c>
      <c r="B36" s="33" t="s">
        <v>44</v>
      </c>
      <c r="C36" s="33">
        <v>3</v>
      </c>
      <c r="D36" s="34" t="s">
        <v>49</v>
      </c>
      <c r="E36" s="33">
        <v>3</v>
      </c>
      <c r="F36" s="33"/>
      <c r="G36" s="33"/>
      <c r="H36" s="33"/>
      <c r="I36" s="35"/>
    </row>
    <row r="37" spans="1:10" x14ac:dyDescent="0.25">
      <c r="A37" s="32">
        <v>4</v>
      </c>
      <c r="B37" s="33" t="s">
        <v>11</v>
      </c>
      <c r="C37" s="33">
        <v>3</v>
      </c>
      <c r="D37" s="34" t="s">
        <v>32</v>
      </c>
      <c r="E37" s="33">
        <v>0</v>
      </c>
      <c r="F37" s="33"/>
      <c r="G37" s="33"/>
      <c r="H37" s="33"/>
      <c r="I37" s="35"/>
    </row>
    <row r="38" spans="1:10" x14ac:dyDescent="0.25">
      <c r="A38" s="37">
        <v>4</v>
      </c>
      <c r="B38" s="74"/>
      <c r="C38" s="38" t="str">
        <f>IF(ISNA(VLOOKUP(B38,FRELEC[],2,0)),"",(VLOOKUP(B38,FRELEC[],2,0)))</f>
        <v/>
      </c>
      <c r="D38" s="39"/>
      <c r="E38" s="38"/>
      <c r="F38" s="38"/>
      <c r="G38" s="38"/>
      <c r="H38" s="38"/>
      <c r="I38" s="40"/>
      <c r="J38" s="76"/>
    </row>
    <row r="39" spans="1:10" x14ac:dyDescent="0.25">
      <c r="A39" s="70"/>
      <c r="B39" s="71" t="s">
        <v>46</v>
      </c>
      <c r="C39" s="70">
        <f>IF(SUM(C35:C38)=0,"",SUM(C35:C38))</f>
        <v>9</v>
      </c>
      <c r="D39" s="78"/>
      <c r="E39" s="70">
        <f>IF(SUM(E35:E38)=0,"",SUM(E35:E38))</f>
        <v>3</v>
      </c>
      <c r="F39" s="71"/>
      <c r="G39" s="70" t="str">
        <f>IF(SUM(G35:G38)=0,"",SUM(G35:G38))</f>
        <v/>
      </c>
      <c r="H39" s="70"/>
      <c r="I39" s="70" t="str">
        <f>IF(SUM(I35:I38)=0,"",SUM(I35:I38))</f>
        <v/>
      </c>
    </row>
    <row r="40" spans="1:10" ht="15.75" thickBot="1" x14ac:dyDescent="0.3">
      <c r="B40" s="44"/>
      <c r="C40" s="44"/>
      <c r="D40" s="56"/>
      <c r="E40" s="44"/>
      <c r="F40" s="44"/>
      <c r="G40" s="44"/>
    </row>
    <row r="41" spans="1:10" ht="15.75" thickTop="1" x14ac:dyDescent="0.25">
      <c r="A41" s="57" t="s">
        <v>47</v>
      </c>
      <c r="B41" s="58"/>
      <c r="C41" s="58" t="str">
        <f>IF(ISNA(VLOOKUP(B41,SU[],2,0)),"",(VLOOKUP(B41,SU[],2,0)))</f>
        <v/>
      </c>
      <c r="D41" s="60"/>
      <c r="E41" s="59" t="str">
        <f>IF(D41="Y",C41,"")</f>
        <v/>
      </c>
      <c r="F41" s="58"/>
      <c r="G41" s="58"/>
      <c r="H41" s="58"/>
      <c r="I41" s="61"/>
    </row>
    <row r="42" spans="1:10" x14ac:dyDescent="0.25">
      <c r="A42" s="62" t="s">
        <v>47</v>
      </c>
      <c r="B42" s="63"/>
      <c r="C42" s="63" t="str">
        <f>IF(ISNA(VLOOKUP(B42,SU[],2,0)),"",(VLOOKUP(B42,SU[],2,0)))</f>
        <v/>
      </c>
      <c r="D42" s="64"/>
      <c r="E42" s="63" t="str">
        <f>IF(D42="Y",C42,"")</f>
        <v/>
      </c>
      <c r="F42" s="63"/>
      <c r="G42" s="63"/>
      <c r="H42" s="63"/>
      <c r="I42" s="65"/>
    </row>
    <row r="43" spans="1:10" x14ac:dyDescent="0.25">
      <c r="A43" s="62" t="s">
        <v>47</v>
      </c>
      <c r="B43" s="63"/>
      <c r="C43" s="63" t="str">
        <f>IF(ISNA(VLOOKUP(B43,SU[],2,0)),"",(VLOOKUP(B43,SU[],2,0)))</f>
        <v/>
      </c>
      <c r="D43" s="64"/>
      <c r="E43" s="63" t="str">
        <f>IF(D43="Y",C43,"")</f>
        <v/>
      </c>
      <c r="F43" s="63"/>
      <c r="G43" s="63"/>
      <c r="H43" s="63"/>
      <c r="I43" s="65"/>
    </row>
    <row r="44" spans="1:10" x14ac:dyDescent="0.25">
      <c r="A44" s="66" t="s">
        <v>47</v>
      </c>
      <c r="B44" s="67"/>
      <c r="C44" s="96" t="str">
        <f>IF(ISNA(VLOOKUP(B44,SU[],2,0)),"",(VLOOKUP(B44,SU[],2,0)))</f>
        <v/>
      </c>
      <c r="D44" s="68"/>
      <c r="E44" s="67" t="str">
        <f>IF(D44="Y",C44,"")</f>
        <v/>
      </c>
      <c r="F44" s="67"/>
      <c r="G44" s="67"/>
      <c r="H44" s="67"/>
      <c r="I44" s="69"/>
    </row>
    <row r="45" spans="1:10" x14ac:dyDescent="0.25">
      <c r="A45" s="70"/>
      <c r="B45" s="71" t="s">
        <v>48</v>
      </c>
      <c r="C45" s="70" t="str">
        <f>IF(SUM(C41:C44)=0,"",SUM(C41:C44))</f>
        <v/>
      </c>
      <c r="D45" s="77"/>
      <c r="E45" s="70" t="str">
        <f>IF(SUM(E41:E44)=0,"",SUM(E41:E44))</f>
        <v/>
      </c>
      <c r="F45" s="70"/>
      <c r="G45" s="70" t="str">
        <f>IF(SUM(G41:G44)=0,"",SUM(G41:G44))</f>
        <v/>
      </c>
      <c r="H45" s="70"/>
      <c r="I45" s="70" t="str">
        <f>IF(SUM(I41:I44)=0,"",SUM(I41:I44))</f>
        <v/>
      </c>
    </row>
    <row r="46" spans="1:10" x14ac:dyDescent="0.25">
      <c r="B46" s="44"/>
    </row>
    <row r="47" spans="1:10" ht="15.75" thickBot="1" x14ac:dyDescent="0.3">
      <c r="A47" s="44"/>
      <c r="B47" s="46" t="s">
        <v>135</v>
      </c>
    </row>
    <row r="48" spans="1:10" ht="15.75" thickTop="1" x14ac:dyDescent="0.25">
      <c r="A48" s="99" t="s">
        <v>202</v>
      </c>
      <c r="B48" s="79"/>
      <c r="C48" s="27" t="str">
        <f>IF(ISNA(VLOOKUP(B48,FA_A[],2,0)),"",(VLOOKUP(B48,FA_A[],2,0)))</f>
        <v/>
      </c>
      <c r="D48" s="29" t="s">
        <v>32</v>
      </c>
      <c r="E48" s="28">
        <v>0</v>
      </c>
      <c r="F48" s="28"/>
      <c r="G48" s="28"/>
      <c r="H48" s="28"/>
      <c r="I48" s="30"/>
    </row>
    <row r="49" spans="1:9" x14ac:dyDescent="0.25">
      <c r="A49" s="100" t="s">
        <v>203</v>
      </c>
      <c r="B49" s="80"/>
      <c r="C49" s="32" t="str">
        <f>IF(ISNA(VLOOKUP(B49,FA_B[],2,0)),"",(VLOOKUP(B49,FA_B[],2,0)))</f>
        <v/>
      </c>
      <c r="D49" s="34" t="s">
        <v>32</v>
      </c>
      <c r="E49" s="33">
        <v>0</v>
      </c>
      <c r="F49" s="33"/>
      <c r="G49" s="33"/>
      <c r="H49" s="33"/>
      <c r="I49" s="35"/>
    </row>
    <row r="50" spans="1:9" x14ac:dyDescent="0.25">
      <c r="A50" s="100" t="s">
        <v>204</v>
      </c>
      <c r="B50" s="81"/>
      <c r="C50" s="32" t="str">
        <f>IF(ISNA(VLOOKUP(B50,FA_B2[],2,0)),"",(VLOOKUP(B50,FA_B2[],2,0)))</f>
        <v/>
      </c>
      <c r="D50" s="34" t="s">
        <v>32</v>
      </c>
      <c r="E50" s="33">
        <v>0</v>
      </c>
      <c r="F50" s="33"/>
      <c r="G50" s="33"/>
      <c r="H50" s="33"/>
      <c r="I50" s="35"/>
    </row>
    <row r="51" spans="1:9" x14ac:dyDescent="0.25">
      <c r="A51" s="100" t="s">
        <v>129</v>
      </c>
      <c r="B51" s="82"/>
      <c r="C51" s="32" t="str">
        <f>IF(ISNA(VLOOKUP(B51,FA_O[],2,0)),"",(VLOOKUP(B51,FA_O[],2,0)))</f>
        <v/>
      </c>
      <c r="D51" s="34" t="str">
        <f>IF(OR(E51=1,E51=2,E51=3),"Y","")</f>
        <v/>
      </c>
      <c r="E51" s="33" t="str">
        <f t="shared" ref="E51:E55" si="3">IF(C51=0,"",C51)</f>
        <v/>
      </c>
      <c r="F51" s="33"/>
      <c r="G51" s="33"/>
      <c r="H51" s="33"/>
      <c r="I51" s="35"/>
    </row>
    <row r="52" spans="1:9" x14ac:dyDescent="0.25">
      <c r="A52" s="100" t="s">
        <v>129</v>
      </c>
      <c r="B52" s="82"/>
      <c r="C52" s="32" t="str">
        <f>IF(ISNA(VLOOKUP(B52,FA_O[],2,0)),"",(VLOOKUP(B52,FA_O[],2,0)))</f>
        <v/>
      </c>
      <c r="D52" s="34" t="str">
        <f>IF(OR(E52=1,E52=2,E52=3),"Y","")</f>
        <v/>
      </c>
      <c r="E52" s="33" t="str">
        <f t="shared" si="3"/>
        <v/>
      </c>
      <c r="F52" s="33"/>
      <c r="G52" s="33"/>
      <c r="H52" s="33"/>
      <c r="I52" s="35"/>
    </row>
    <row r="53" spans="1:9" x14ac:dyDescent="0.25">
      <c r="A53" s="100" t="s">
        <v>129</v>
      </c>
      <c r="B53" s="82"/>
      <c r="C53" s="32" t="str">
        <f>IF(ISNA(VLOOKUP(B53,FA_O[],2,0)),"",(VLOOKUP(B53,FA_O[],2,0)))</f>
        <v/>
      </c>
      <c r="D53" s="34" t="str">
        <f>IF(OR(E53=1,E53=2,E53=3),"Y","")</f>
        <v/>
      </c>
      <c r="E53" s="33" t="str">
        <f t="shared" si="3"/>
        <v/>
      </c>
      <c r="F53" s="33"/>
      <c r="G53" s="33"/>
      <c r="H53" s="33"/>
      <c r="I53" s="35"/>
    </row>
    <row r="54" spans="1:9" x14ac:dyDescent="0.25">
      <c r="A54" s="100" t="s">
        <v>129</v>
      </c>
      <c r="B54" s="82"/>
      <c r="C54" s="32" t="str">
        <f>IF(ISNA(VLOOKUP(B54,FA_O[],2,0)),"",(VLOOKUP(B54,FA_O[],2,0)))</f>
        <v/>
      </c>
      <c r="D54" s="34" t="str">
        <f>IF(OR(E54=1,E54=2,E54=3),"Y","")</f>
        <v/>
      </c>
      <c r="E54" s="33" t="str">
        <f t="shared" si="3"/>
        <v/>
      </c>
      <c r="F54" s="33"/>
      <c r="G54" s="33"/>
      <c r="H54" s="33"/>
      <c r="I54" s="35"/>
    </row>
    <row r="55" spans="1:9" x14ac:dyDescent="0.25">
      <c r="A55" s="100" t="s">
        <v>129</v>
      </c>
      <c r="B55" s="82"/>
      <c r="C55" s="32" t="str">
        <f>IF(ISNA(VLOOKUP(B55,FA_O[],2,0)),"",(VLOOKUP(B55,FA_O[],2,0)))</f>
        <v/>
      </c>
      <c r="D55" s="34" t="str">
        <f>IF(OR(E55=1,E55=2,E55=3),"Y","")</f>
        <v/>
      </c>
      <c r="E55" s="33" t="str">
        <f t="shared" si="3"/>
        <v/>
      </c>
      <c r="F55" s="33"/>
      <c r="G55" s="33"/>
      <c r="H55" s="33"/>
      <c r="I55" s="35"/>
    </row>
    <row r="56" spans="1:9" x14ac:dyDescent="0.25">
      <c r="A56" s="101" t="s">
        <v>130</v>
      </c>
      <c r="B56" s="83"/>
      <c r="C56" s="37"/>
      <c r="D56" s="39" t="s">
        <v>32</v>
      </c>
      <c r="E56" s="38">
        <v>0</v>
      </c>
      <c r="F56" s="38" t="s">
        <v>49</v>
      </c>
      <c r="G56" s="38" t="str">
        <f>IF(C56=0,"",C56)</f>
        <v/>
      </c>
      <c r="H56" s="38"/>
      <c r="I56" s="40"/>
    </row>
    <row r="57" spans="1:9" x14ac:dyDescent="0.25">
      <c r="A57" s="70"/>
      <c r="B57" s="71" t="s">
        <v>50</v>
      </c>
      <c r="C57" s="70" t="str">
        <f>IF(SUM(C48:C56)=0,"",SUM(C48:C56))</f>
        <v/>
      </c>
      <c r="D57" s="77"/>
      <c r="E57" s="70" t="str">
        <f>IF(SUM(E48:E56)=0,"",SUM(E48:E56))</f>
        <v/>
      </c>
      <c r="F57" s="70"/>
      <c r="G57" s="70" t="str">
        <f>IF(SUM(G48:G56)=0,"",SUM(G48:G56))</f>
        <v/>
      </c>
      <c r="H57" s="70"/>
      <c r="I57" s="70" t="str">
        <f>IF(SUM(I48:I56)=0,"",SUM(I48:I56))</f>
        <v/>
      </c>
    </row>
    <row r="58" spans="1:9" ht="15.75" thickBot="1" x14ac:dyDescent="0.3">
      <c r="B58" s="44"/>
    </row>
    <row r="59" spans="1:9" ht="15.75" thickTop="1" x14ac:dyDescent="0.25">
      <c r="A59" s="57" t="s">
        <v>51</v>
      </c>
      <c r="B59" s="58"/>
      <c r="C59" s="58" t="str">
        <f>IF(ISNA(VLOOKUP(B59,JT[],2,0)),"",(VLOOKUP(B59,JT[],2,0)))</f>
        <v/>
      </c>
      <c r="D59" s="60"/>
      <c r="E59" s="58" t="str">
        <f>IF(D59="Y",C59,"")</f>
        <v/>
      </c>
      <c r="F59" s="58"/>
      <c r="G59" s="58"/>
      <c r="H59" s="58"/>
      <c r="I59" s="61"/>
    </row>
    <row r="60" spans="1:9" x14ac:dyDescent="0.25">
      <c r="A60" s="66" t="s">
        <v>51</v>
      </c>
      <c r="B60" s="67"/>
      <c r="C60" s="67" t="str">
        <f>IF(ISNA(VLOOKUP(B60,JT[],2,0)),"",(VLOOKUP(B60,JT[],2,0)))</f>
        <v/>
      </c>
      <c r="D60" s="68"/>
      <c r="E60" s="67" t="str">
        <f>IF(D60="Y",C60,"")</f>
        <v/>
      </c>
      <c r="F60" s="67"/>
      <c r="G60" s="67"/>
      <c r="H60" s="67"/>
      <c r="I60" s="69"/>
    </row>
    <row r="61" spans="1:9" x14ac:dyDescent="0.25">
      <c r="A61" s="70"/>
      <c r="B61" s="71" t="s">
        <v>52</v>
      </c>
      <c r="C61" s="70" t="str">
        <f>IF(SUM(C59:C60)=0,"",SUM(C59:C60))</f>
        <v/>
      </c>
      <c r="D61" s="77"/>
      <c r="E61" s="70" t="str">
        <f>IF(SUM(E59:E60)=0,"",SUM(E59:E60))</f>
        <v/>
      </c>
      <c r="F61" s="70"/>
      <c r="G61" s="70" t="str">
        <f>IF(SUM(G59:G60)=0,"",SUM(G59:G60))</f>
        <v/>
      </c>
      <c r="H61" s="70"/>
      <c r="I61" s="70" t="str">
        <f>IF(SUM(I59:I60)=0,"",SUM(I59:I60))</f>
        <v/>
      </c>
    </row>
    <row r="62" spans="1:9" x14ac:dyDescent="0.25">
      <c r="B62" s="44"/>
    </row>
    <row r="63" spans="1:9" ht="15.75" thickBot="1" x14ac:dyDescent="0.3">
      <c r="B63" s="46" t="s">
        <v>136</v>
      </c>
    </row>
    <row r="64" spans="1:9" ht="15.75" thickTop="1" x14ac:dyDescent="0.25">
      <c r="A64" s="99" t="s">
        <v>202</v>
      </c>
      <c r="B64" s="79"/>
      <c r="C64" s="27" t="str">
        <f>IF(ISNA(VLOOKUP(B64,SP_A[],2,0)),"",(VLOOKUP(B64,SP_A[],2,0)))</f>
        <v/>
      </c>
      <c r="D64" s="29" t="s">
        <v>32</v>
      </c>
      <c r="E64" s="28">
        <v>0</v>
      </c>
      <c r="F64" s="28"/>
      <c r="G64" s="28"/>
      <c r="H64" s="28"/>
      <c r="I64" s="30"/>
    </row>
    <row r="65" spans="1:9" x14ac:dyDescent="0.25">
      <c r="A65" s="100" t="s">
        <v>203</v>
      </c>
      <c r="B65" s="80"/>
      <c r="C65" s="32" t="str">
        <f>IF(ISNA(VLOOKUP(B65,SP_B[],2,0)),"",(VLOOKUP(B65,SP_B[],2,0)))</f>
        <v/>
      </c>
      <c r="D65" s="34" t="s">
        <v>32</v>
      </c>
      <c r="E65" s="33">
        <v>0</v>
      </c>
      <c r="F65" s="33"/>
      <c r="G65" s="33"/>
      <c r="H65" s="33"/>
      <c r="I65" s="35"/>
    </row>
    <row r="66" spans="1:9" x14ac:dyDescent="0.25">
      <c r="A66" s="100" t="s">
        <v>204</v>
      </c>
      <c r="B66" s="81"/>
      <c r="C66" s="32" t="str">
        <f>IF(ISNA(VLOOKUP(B66,SP_B2[],2,0)),"",(VLOOKUP(B66,SP_B2[],2,0)))</f>
        <v/>
      </c>
      <c r="D66" s="34" t="s">
        <v>32</v>
      </c>
      <c r="E66" s="33">
        <v>0</v>
      </c>
      <c r="F66" s="33"/>
      <c r="G66" s="33"/>
      <c r="H66" s="33"/>
      <c r="I66" s="35"/>
    </row>
    <row r="67" spans="1:9" x14ac:dyDescent="0.25">
      <c r="A67" s="100" t="s">
        <v>129</v>
      </c>
      <c r="B67" s="84"/>
      <c r="C67" s="32" t="str">
        <f>IF(ISNA(VLOOKUP(B67,SP_O[],2,0)),"",(VLOOKUP(B67,SP_O[],2,0)))</f>
        <v/>
      </c>
      <c r="D67" s="34" t="str">
        <f>IF(OR(E67=1,E67=2,E67=3),"Y","")</f>
        <v/>
      </c>
      <c r="E67" s="33" t="str">
        <f>IF(C67=0,"",C67)</f>
        <v/>
      </c>
      <c r="F67" s="33"/>
      <c r="G67" s="33"/>
      <c r="H67" s="33"/>
      <c r="I67" s="35"/>
    </row>
    <row r="68" spans="1:9" x14ac:dyDescent="0.25">
      <c r="A68" s="100" t="s">
        <v>129</v>
      </c>
      <c r="B68" s="84"/>
      <c r="C68" s="32" t="str">
        <f>IF(ISNA(VLOOKUP(B68,SP_O[],2,0)),"",(VLOOKUP(B68,SP_O[],2,0)))</f>
        <v/>
      </c>
      <c r="D68" s="34" t="str">
        <f>IF(OR(E68=1,E68=2,E68=3),"Y","")</f>
        <v/>
      </c>
      <c r="E68" s="33" t="str">
        <f t="shared" ref="E68:E71" si="4">IF(C68=0,"",C68)</f>
        <v/>
      </c>
      <c r="F68" s="33"/>
      <c r="G68" s="33"/>
      <c r="H68" s="33"/>
      <c r="I68" s="35"/>
    </row>
    <row r="69" spans="1:9" x14ac:dyDescent="0.25">
      <c r="A69" s="100" t="s">
        <v>129</v>
      </c>
      <c r="B69" s="84"/>
      <c r="C69" s="32" t="str">
        <f>IF(ISNA(VLOOKUP(B69,SP_O[],2,0)),"",(VLOOKUP(B69,SP_O[],2,0)))</f>
        <v/>
      </c>
      <c r="D69" s="34" t="str">
        <f>IF(OR(E69=1,E69=2,E69=3),"Y","")</f>
        <v/>
      </c>
      <c r="E69" s="33" t="str">
        <f t="shared" si="4"/>
        <v/>
      </c>
      <c r="F69" s="33"/>
      <c r="G69" s="33"/>
      <c r="H69" s="33"/>
      <c r="I69" s="35"/>
    </row>
    <row r="70" spans="1:9" x14ac:dyDescent="0.25">
      <c r="A70" s="100" t="s">
        <v>129</v>
      </c>
      <c r="B70" s="84"/>
      <c r="C70" s="32" t="str">
        <f>IF(ISNA(VLOOKUP(B70,SP_O[],2,0)),"",(VLOOKUP(B70,SP_O[],2,0)))</f>
        <v/>
      </c>
      <c r="D70" s="34" t="str">
        <f>IF(OR(E70=1,E70=2,E70=3),"Y","")</f>
        <v/>
      </c>
      <c r="E70" s="33" t="str">
        <f t="shared" si="4"/>
        <v/>
      </c>
      <c r="F70" s="33"/>
      <c r="G70" s="33"/>
      <c r="H70" s="33"/>
      <c r="I70" s="35"/>
    </row>
    <row r="71" spans="1:9" x14ac:dyDescent="0.25">
      <c r="A71" s="100" t="s">
        <v>129</v>
      </c>
      <c r="B71" s="84"/>
      <c r="C71" s="32" t="str">
        <f>IF(ISNA(VLOOKUP(B71,SP_O[],2,0)),"",(VLOOKUP(B71,SP_O[],2,0)))</f>
        <v/>
      </c>
      <c r="D71" s="34" t="str">
        <f>IF(OR(E71=1,E71=2,E71=3),"Y","")</f>
        <v/>
      </c>
      <c r="E71" s="33" t="str">
        <f t="shared" si="4"/>
        <v/>
      </c>
      <c r="F71" s="33"/>
      <c r="G71" s="33"/>
      <c r="H71" s="33"/>
      <c r="I71" s="35"/>
    </row>
    <row r="72" spans="1:9" x14ac:dyDescent="0.25">
      <c r="A72" s="101" t="s">
        <v>130</v>
      </c>
      <c r="B72" s="83"/>
      <c r="C72" s="37"/>
      <c r="D72" s="39" t="s">
        <v>32</v>
      </c>
      <c r="E72" s="38">
        <v>0</v>
      </c>
      <c r="F72" s="38" t="s">
        <v>49</v>
      </c>
      <c r="G72" s="38" t="str">
        <f>IF(C72=0,"",C72)</f>
        <v/>
      </c>
      <c r="H72" s="38"/>
      <c r="I72" s="40"/>
    </row>
    <row r="73" spans="1:9" x14ac:dyDescent="0.25">
      <c r="A73" s="70"/>
      <c r="B73" s="71" t="s">
        <v>53</v>
      </c>
      <c r="C73" s="70" t="str">
        <f>IF(SUM(C64:C72)=0,"",SUM(C64:C72))</f>
        <v/>
      </c>
      <c r="D73" s="77"/>
      <c r="E73" s="70" t="str">
        <f>IF(SUM(E64:E72)=0,"",SUM(E64:E72))</f>
        <v/>
      </c>
      <c r="F73" s="70"/>
      <c r="G73" s="70" t="str">
        <f>IF(SUM(G64:G72)=0,"",SUM(G64:G72))</f>
        <v/>
      </c>
      <c r="H73" s="70"/>
      <c r="I73" s="70" t="str">
        <f>IF(SUM(I64:I72)=0,"",SUM(I64:I72))</f>
        <v/>
      </c>
    </row>
    <row r="74" spans="1:9" ht="15.75" thickBot="1" x14ac:dyDescent="0.3"/>
    <row r="75" spans="1:9" ht="15.75" thickTop="1" x14ac:dyDescent="0.25">
      <c r="A75" s="57" t="s">
        <v>54</v>
      </c>
      <c r="B75" s="58"/>
      <c r="C75" s="58" t="str">
        <f>IF(ISNA(VLOOKUP(B75,SU[],2,0)),"",(VLOOKUP(B75,SU[],2,0)))</f>
        <v/>
      </c>
      <c r="D75" s="60"/>
      <c r="E75" s="58" t="str">
        <f>IF(D75="Y",C75,"")</f>
        <v/>
      </c>
      <c r="F75" s="58"/>
      <c r="G75" s="58"/>
      <c r="H75" s="58"/>
      <c r="I75" s="61"/>
    </row>
    <row r="76" spans="1:9" x14ac:dyDescent="0.25">
      <c r="A76" s="62" t="s">
        <v>54</v>
      </c>
      <c r="B76" s="63"/>
      <c r="C76" s="63" t="str">
        <f>IF(ISNA(VLOOKUP(B76,SU[],2,0)),"",(VLOOKUP(B76,SU[],2,0)))</f>
        <v/>
      </c>
      <c r="D76" s="64"/>
      <c r="E76" s="63" t="str">
        <f>IF(D76="Y",C76,"")</f>
        <v/>
      </c>
      <c r="F76" s="63"/>
      <c r="G76" s="63"/>
      <c r="H76" s="63"/>
      <c r="I76" s="65"/>
    </row>
    <row r="77" spans="1:9" x14ac:dyDescent="0.25">
      <c r="A77" s="62" t="s">
        <v>54</v>
      </c>
      <c r="B77" s="63"/>
      <c r="C77" s="63" t="str">
        <f>IF(ISNA(VLOOKUP(B77,SU[],2,0)),"",(VLOOKUP(B77,SU[],2,0)))</f>
        <v/>
      </c>
      <c r="D77" s="64"/>
      <c r="E77" s="63" t="str">
        <f>IF(D77="Y",C77,"")</f>
        <v/>
      </c>
      <c r="F77" s="63"/>
      <c r="G77" s="63"/>
      <c r="H77" s="63"/>
      <c r="I77" s="65"/>
    </row>
    <row r="78" spans="1:9" x14ac:dyDescent="0.25">
      <c r="A78" s="66" t="s">
        <v>54</v>
      </c>
      <c r="B78" s="67"/>
      <c r="C78" s="96" t="str">
        <f>IF(ISNA(VLOOKUP(B78,SU[],2,0)),"",(VLOOKUP(B78,SU[],2,0)))</f>
        <v/>
      </c>
      <c r="D78" s="68"/>
      <c r="E78" s="67" t="str">
        <f>IF(D78="Y",C78,"")</f>
        <v/>
      </c>
      <c r="F78" s="67"/>
      <c r="G78" s="67"/>
      <c r="H78" s="67"/>
      <c r="I78" s="69"/>
    </row>
    <row r="79" spans="1:9" x14ac:dyDescent="0.25">
      <c r="A79" s="70"/>
      <c r="B79" s="71" t="s">
        <v>55</v>
      </c>
      <c r="C79" s="70" t="str">
        <f>IF(SUM(C75:C78)=0,"",SUM(C75:C78))</f>
        <v/>
      </c>
      <c r="D79" s="77"/>
      <c r="E79" s="70" t="str">
        <f>IF(SUM(E75:E78)=0,"",SUM(E75:E78))</f>
        <v/>
      </c>
      <c r="F79" s="70"/>
      <c r="G79" s="70" t="str">
        <f>IF(SUM(G75:G78)=0,"",SUM(G75:G78))</f>
        <v/>
      </c>
      <c r="H79" s="70"/>
      <c r="I79" s="70" t="str">
        <f>IF(SUM(I75:I78)=0,"",SUM(I75:I78))</f>
        <v/>
      </c>
    </row>
    <row r="80" spans="1:9" x14ac:dyDescent="0.25">
      <c r="B80" s="44"/>
    </row>
    <row r="81" spans="1:9" ht="15.75" thickBot="1" x14ac:dyDescent="0.3">
      <c r="A81" s="44"/>
      <c r="B81" s="46" t="s">
        <v>137</v>
      </c>
    </row>
    <row r="82" spans="1:9" ht="15.75" thickTop="1" x14ac:dyDescent="0.25">
      <c r="A82" s="99" t="s">
        <v>202</v>
      </c>
      <c r="B82" s="79"/>
      <c r="C82" s="27" t="str">
        <f>IF(ISNA(VLOOKUP(B82,FA_A[],2,0)),"",(VLOOKUP(B82,FA_A[],2,0)))</f>
        <v/>
      </c>
      <c r="D82" s="29" t="s">
        <v>32</v>
      </c>
      <c r="E82" s="28">
        <v>0</v>
      </c>
      <c r="F82" s="28"/>
      <c r="G82" s="28"/>
      <c r="H82" s="28"/>
      <c r="I82" s="30"/>
    </row>
    <row r="83" spans="1:9" x14ac:dyDescent="0.25">
      <c r="A83" s="100" t="s">
        <v>203</v>
      </c>
      <c r="B83" s="80"/>
      <c r="C83" s="32" t="str">
        <f>IF(ISNA(VLOOKUP(B83,FA_B[],2,0)),"",(VLOOKUP(B83,FA_B[],2,0)))</f>
        <v/>
      </c>
      <c r="D83" s="34" t="s">
        <v>32</v>
      </c>
      <c r="E83" s="33">
        <v>0</v>
      </c>
      <c r="F83" s="33"/>
      <c r="G83" s="33"/>
      <c r="H83" s="33"/>
      <c r="I83" s="35"/>
    </row>
    <row r="84" spans="1:9" x14ac:dyDescent="0.25">
      <c r="A84" s="100" t="s">
        <v>204</v>
      </c>
      <c r="B84" s="81"/>
      <c r="C84" s="32" t="str">
        <f>IF(ISNA(VLOOKUP(B84,FA_B2[],2,0)),"",(VLOOKUP(B84,FA_B2[],2,0)))</f>
        <v/>
      </c>
      <c r="D84" s="34" t="s">
        <v>32</v>
      </c>
      <c r="E84" s="33">
        <v>0</v>
      </c>
      <c r="F84" s="33"/>
      <c r="G84" s="33"/>
      <c r="H84" s="33"/>
      <c r="I84" s="35"/>
    </row>
    <row r="85" spans="1:9" x14ac:dyDescent="0.25">
      <c r="A85" s="100" t="s">
        <v>129</v>
      </c>
      <c r="B85" s="84"/>
      <c r="C85" s="32" t="str">
        <f>IF(ISNA(VLOOKUP(B85,FA_O[],2,0)),"",(VLOOKUP(B85,FA_O[],2,0)))</f>
        <v/>
      </c>
      <c r="D85" s="34" t="str">
        <f>IF(OR(E85=1,E85=2,E85=3),"Y","")</f>
        <v/>
      </c>
      <c r="E85" s="33" t="str">
        <f>IF(C85=0,"",C85)</f>
        <v/>
      </c>
      <c r="F85" s="33"/>
      <c r="G85" s="33"/>
      <c r="H85" s="33"/>
      <c r="I85" s="35"/>
    </row>
    <row r="86" spans="1:9" x14ac:dyDescent="0.25">
      <c r="A86" s="100" t="s">
        <v>129</v>
      </c>
      <c r="B86" s="84"/>
      <c r="C86" s="32" t="str">
        <f>IF(ISNA(VLOOKUP(B86,FA_O[],2,0)),"",(VLOOKUP(B86,FA_O[],2,0)))</f>
        <v/>
      </c>
      <c r="D86" s="34" t="str">
        <f>IF(OR(E86=1,E86=2,E86=3),"Y","")</f>
        <v/>
      </c>
      <c r="E86" s="33" t="str">
        <f t="shared" ref="E86:E89" si="5">IF(C86=0,"",C86)</f>
        <v/>
      </c>
      <c r="F86" s="33"/>
      <c r="G86" s="33"/>
      <c r="H86" s="33"/>
      <c r="I86" s="35"/>
    </row>
    <row r="87" spans="1:9" x14ac:dyDescent="0.25">
      <c r="A87" s="100" t="s">
        <v>129</v>
      </c>
      <c r="B87" s="84"/>
      <c r="C87" s="32" t="str">
        <f>IF(ISNA(VLOOKUP(B87,FA_O[],2,0)),"",(VLOOKUP(B87,FA_O[],2,0)))</f>
        <v/>
      </c>
      <c r="D87" s="34" t="str">
        <f>IF(OR(E87=1,E87=2,E87=3),"Y","")</f>
        <v/>
      </c>
      <c r="E87" s="33" t="str">
        <f t="shared" si="5"/>
        <v/>
      </c>
      <c r="F87" s="33"/>
      <c r="G87" s="33"/>
      <c r="H87" s="33"/>
      <c r="I87" s="35"/>
    </row>
    <row r="88" spans="1:9" x14ac:dyDescent="0.25">
      <c r="A88" s="100" t="s">
        <v>129</v>
      </c>
      <c r="B88" s="84"/>
      <c r="C88" s="32" t="str">
        <f>IF(ISNA(VLOOKUP(B88,FA_O[],2,0)),"",(VLOOKUP(B88,FA_O[],2,0)))</f>
        <v/>
      </c>
      <c r="D88" s="34" t="str">
        <f>IF(OR(E88=1,E88=2,E88=3),"Y","")</f>
        <v/>
      </c>
      <c r="E88" s="33" t="str">
        <f t="shared" si="5"/>
        <v/>
      </c>
      <c r="F88" s="33"/>
      <c r="G88" s="33"/>
      <c r="H88" s="33"/>
      <c r="I88" s="35"/>
    </row>
    <row r="89" spans="1:9" x14ac:dyDescent="0.25">
      <c r="A89" s="100" t="s">
        <v>129</v>
      </c>
      <c r="B89" s="84"/>
      <c r="C89" s="32" t="str">
        <f>IF(ISNA(VLOOKUP(B89,FA_O[],2,0)),"",(VLOOKUP(B89,FA_O[],2,0)))</f>
        <v/>
      </c>
      <c r="D89" s="34" t="str">
        <f>IF(OR(E89=1,E89=2,E89=3),"Y","")</f>
        <v/>
      </c>
      <c r="E89" s="33" t="str">
        <f t="shared" si="5"/>
        <v/>
      </c>
      <c r="F89" s="33"/>
      <c r="G89" s="33"/>
      <c r="H89" s="33"/>
      <c r="I89" s="35"/>
    </row>
    <row r="90" spans="1:9" x14ac:dyDescent="0.25">
      <c r="A90" s="101" t="s">
        <v>130</v>
      </c>
      <c r="B90" s="83"/>
      <c r="C90" s="37"/>
      <c r="D90" s="39" t="s">
        <v>32</v>
      </c>
      <c r="E90" s="38">
        <v>0</v>
      </c>
      <c r="F90" s="38" t="s">
        <v>49</v>
      </c>
      <c r="G90" s="38" t="str">
        <f>IF(C90=0,"",C90)</f>
        <v/>
      </c>
      <c r="H90" s="38"/>
      <c r="I90" s="40"/>
    </row>
    <row r="91" spans="1:9" x14ac:dyDescent="0.25">
      <c r="A91" s="70"/>
      <c r="B91" s="71" t="s">
        <v>56</v>
      </c>
      <c r="C91" s="70" t="str">
        <f>IF(SUM(C82:C90)=0,"",SUM(C82:C90))</f>
        <v/>
      </c>
      <c r="D91" s="77"/>
      <c r="E91" s="70" t="str">
        <f>IF(SUM(E82:E90)=0,"",SUM(E82:E90))</f>
        <v/>
      </c>
      <c r="F91" s="70"/>
      <c r="G91" s="70" t="str">
        <f>IF(SUM(G82:G90)=0,"",SUM(G82:G90))</f>
        <v/>
      </c>
      <c r="H91" s="70"/>
      <c r="I91" s="70" t="str">
        <f>IF(SUM(I82:I90)=0,"",SUM(I82:I90))</f>
        <v/>
      </c>
    </row>
    <row r="92" spans="1:9" ht="15.75" thickBot="1" x14ac:dyDescent="0.3">
      <c r="A92" s="15"/>
      <c r="B92" s="85"/>
      <c r="C92" s="15"/>
      <c r="D92" s="86"/>
      <c r="E92" s="15"/>
      <c r="F92" s="15"/>
      <c r="G92" s="15"/>
      <c r="H92" s="15"/>
      <c r="I92" s="15"/>
    </row>
    <row r="93" spans="1:9" ht="15.75" thickTop="1" x14ac:dyDescent="0.25">
      <c r="A93" s="57" t="s">
        <v>57</v>
      </c>
      <c r="B93" s="58"/>
      <c r="C93" s="58" t="str">
        <f>IF(ISNA(VLOOKUP(B93,JT[],2,0)),"",(VLOOKUP(B93,JT[],2,0)))</f>
        <v/>
      </c>
      <c r="D93" s="60"/>
      <c r="E93" s="58" t="str">
        <f>IF(D93="Y",C93,"")</f>
        <v/>
      </c>
      <c r="F93" s="58"/>
      <c r="G93" s="58"/>
      <c r="H93" s="58"/>
      <c r="I93" s="61"/>
    </row>
    <row r="94" spans="1:9" x14ac:dyDescent="0.25">
      <c r="A94" s="66" t="s">
        <v>57</v>
      </c>
      <c r="B94" s="67"/>
      <c r="C94" s="67" t="str">
        <f>IF(ISNA(VLOOKUP(B94,JT[],2,0)),"",(VLOOKUP(B94,JT[],2,0)))</f>
        <v/>
      </c>
      <c r="D94" s="68"/>
      <c r="E94" s="67" t="str">
        <f>IF(D94="Y",C94,"")</f>
        <v/>
      </c>
      <c r="F94" s="67"/>
      <c r="G94" s="67"/>
      <c r="H94" s="67"/>
      <c r="I94" s="69"/>
    </row>
    <row r="95" spans="1:9" x14ac:dyDescent="0.25">
      <c r="A95" s="70"/>
      <c r="B95" s="71" t="s">
        <v>58</v>
      </c>
      <c r="C95" s="70" t="str">
        <f>IF(SUM(C93:C94)=0,"",SUM(C93:C94))</f>
        <v/>
      </c>
      <c r="D95" s="77"/>
      <c r="E95" s="70" t="str">
        <f>IF(SUM(E93:E94)=0,"",SUM(E93:E94))</f>
        <v/>
      </c>
      <c r="F95" s="70"/>
      <c r="G95" s="70" t="str">
        <f>IF(SUM(G93:G94)=0,"",SUM(G93:G94))</f>
        <v/>
      </c>
      <c r="H95" s="70"/>
      <c r="I95" s="70" t="str">
        <f>IF(SUM(I93:I94)=0,"",SUM(I93:I94))</f>
        <v/>
      </c>
    </row>
    <row r="96" spans="1:9" x14ac:dyDescent="0.25">
      <c r="B96" s="44"/>
    </row>
    <row r="97" spans="1:10" ht="15.75" thickBot="1" x14ac:dyDescent="0.3">
      <c r="A97" s="15"/>
      <c r="B97" s="87" t="s">
        <v>138</v>
      </c>
      <c r="C97" s="15"/>
      <c r="D97" s="86"/>
      <c r="E97" s="15"/>
      <c r="F97" s="15"/>
      <c r="G97" s="15"/>
      <c r="H97" s="15"/>
      <c r="I97" s="15"/>
      <c r="J97" s="88"/>
    </row>
    <row r="98" spans="1:10" ht="15.75" thickTop="1" x14ac:dyDescent="0.25">
      <c r="A98" s="99" t="s">
        <v>202</v>
      </c>
      <c r="B98" s="79"/>
      <c r="C98" s="27" t="str">
        <f>IF(ISNA(VLOOKUP(B98,SP_A[],2,0)),"",(VLOOKUP(B98,SP_A[],2,0)))</f>
        <v/>
      </c>
      <c r="D98" s="29" t="s">
        <v>32</v>
      </c>
      <c r="E98" s="28">
        <v>0</v>
      </c>
      <c r="F98" s="28"/>
      <c r="G98" s="28"/>
      <c r="H98" s="28"/>
      <c r="I98" s="30"/>
    </row>
    <row r="99" spans="1:10" x14ac:dyDescent="0.25">
      <c r="A99" s="100" t="s">
        <v>203</v>
      </c>
      <c r="B99" s="80"/>
      <c r="C99" s="32" t="str">
        <f>IF(ISNA(VLOOKUP(B99,SP_B[],2,0)),"",(VLOOKUP(B99,SP_B[],2,0)))</f>
        <v/>
      </c>
      <c r="D99" s="34" t="s">
        <v>32</v>
      </c>
      <c r="E99" s="33">
        <v>0</v>
      </c>
      <c r="F99" s="33"/>
      <c r="G99" s="33"/>
      <c r="H99" s="33"/>
      <c r="I99" s="35"/>
    </row>
    <row r="100" spans="1:10" x14ac:dyDescent="0.25">
      <c r="A100" s="100" t="s">
        <v>204</v>
      </c>
      <c r="B100" s="81"/>
      <c r="C100" s="32" t="str">
        <f>IF(ISNA(VLOOKUP(B100,SP_B2[],2,0)),"",(VLOOKUP(B100,SP_B2[],2,0)))</f>
        <v/>
      </c>
      <c r="D100" s="34" t="s">
        <v>32</v>
      </c>
      <c r="E100" s="33">
        <v>0</v>
      </c>
      <c r="F100" s="33"/>
      <c r="G100" s="33"/>
      <c r="H100" s="33"/>
      <c r="I100" s="35"/>
    </row>
    <row r="101" spans="1:10" x14ac:dyDescent="0.25">
      <c r="A101" s="100" t="s">
        <v>129</v>
      </c>
      <c r="B101" s="84"/>
      <c r="C101" s="32" t="str">
        <f>IF(ISNA(VLOOKUP(B101,SP_O[],2,0)),"",(VLOOKUP(B101,SP_O[],2,0)))</f>
        <v/>
      </c>
      <c r="D101" s="34" t="str">
        <f>IF(OR(E101=1,E101=2,E101=3),"Y","")</f>
        <v/>
      </c>
      <c r="E101" s="33" t="str">
        <f>IF(C101=0,"",C101)</f>
        <v/>
      </c>
      <c r="F101" s="33"/>
      <c r="G101" s="33"/>
      <c r="H101" s="33"/>
      <c r="I101" s="35"/>
    </row>
    <row r="102" spans="1:10" x14ac:dyDescent="0.25">
      <c r="A102" s="100" t="s">
        <v>129</v>
      </c>
      <c r="B102" s="84"/>
      <c r="C102" s="32" t="str">
        <f>IF(ISNA(VLOOKUP(B102,SP_O[],2,0)),"",(VLOOKUP(B102,SP_O[],2,0)))</f>
        <v/>
      </c>
      <c r="D102" s="34" t="str">
        <f>IF(OR(E102=1,E102=2,E102=3),"Y","")</f>
        <v/>
      </c>
      <c r="E102" s="33" t="str">
        <f t="shared" ref="E102:E105" si="6">IF(C102=0,"",C102)</f>
        <v/>
      </c>
      <c r="F102" s="33"/>
      <c r="G102" s="33"/>
      <c r="H102" s="33"/>
      <c r="I102" s="35"/>
    </row>
    <row r="103" spans="1:10" x14ac:dyDescent="0.25">
      <c r="A103" s="100" t="s">
        <v>129</v>
      </c>
      <c r="B103" s="84"/>
      <c r="C103" s="32" t="str">
        <f>IF(ISNA(VLOOKUP(B103,SP_O[],2,0)),"",(VLOOKUP(B103,SP_O[],2,0)))</f>
        <v/>
      </c>
      <c r="D103" s="34" t="str">
        <f>IF(OR(E103=1,E103=2,E103=3),"Y","")</f>
        <v/>
      </c>
      <c r="E103" s="33" t="str">
        <f t="shared" si="6"/>
        <v/>
      </c>
      <c r="F103" s="33"/>
      <c r="G103" s="33"/>
      <c r="H103" s="33"/>
      <c r="I103" s="35"/>
    </row>
    <row r="104" spans="1:10" x14ac:dyDescent="0.25">
      <c r="A104" s="100" t="s">
        <v>129</v>
      </c>
      <c r="B104" s="84"/>
      <c r="C104" s="32" t="str">
        <f>IF(ISNA(VLOOKUP(B104,SP_O[],2,0)),"",(VLOOKUP(B104,SP_O[],2,0)))</f>
        <v/>
      </c>
      <c r="D104" s="34" t="str">
        <f>IF(OR(E104=1,E104=2,E104=3),"Y","")</f>
        <v/>
      </c>
      <c r="E104" s="33" t="str">
        <f t="shared" si="6"/>
        <v/>
      </c>
      <c r="F104" s="33"/>
      <c r="G104" s="33"/>
      <c r="H104" s="33"/>
      <c r="I104" s="35"/>
    </row>
    <row r="105" spans="1:10" x14ac:dyDescent="0.25">
      <c r="A105" s="100" t="s">
        <v>129</v>
      </c>
      <c r="B105" s="84"/>
      <c r="C105" s="32" t="str">
        <f>IF(ISNA(VLOOKUP(B105,SP_O[],2,0)),"",(VLOOKUP(B105,SP_O[],2,0)))</f>
        <v/>
      </c>
      <c r="D105" s="34" t="str">
        <f>IF(OR(E105=1,E105=2,E105=3),"Y","")</f>
        <v/>
      </c>
      <c r="E105" s="33" t="str">
        <f t="shared" si="6"/>
        <v/>
      </c>
      <c r="F105" s="33"/>
      <c r="G105" s="33"/>
      <c r="H105" s="33"/>
      <c r="I105" s="35"/>
    </row>
    <row r="106" spans="1:10" x14ac:dyDescent="0.25">
      <c r="A106" s="101" t="s">
        <v>130</v>
      </c>
      <c r="B106" s="83"/>
      <c r="C106" s="37"/>
      <c r="D106" s="39" t="s">
        <v>32</v>
      </c>
      <c r="E106" s="38">
        <v>0</v>
      </c>
      <c r="F106" s="38" t="s">
        <v>49</v>
      </c>
      <c r="G106" s="38" t="str">
        <f>IF(C106=0,"",C106)</f>
        <v/>
      </c>
      <c r="H106" s="38"/>
      <c r="I106" s="40"/>
    </row>
    <row r="107" spans="1:10" x14ac:dyDescent="0.25">
      <c r="A107" s="70"/>
      <c r="B107" s="71" t="s">
        <v>59</v>
      </c>
      <c r="C107" s="70" t="str">
        <f>IF(SUM(C98:C106)=0,"",SUM(C98:C106))</f>
        <v/>
      </c>
      <c r="D107" s="77"/>
      <c r="E107" s="70" t="str">
        <f>IF(SUM(E98:E106)=0,"",SUM(E98:E106))</f>
        <v/>
      </c>
      <c r="F107" s="70"/>
      <c r="G107" s="70" t="str">
        <f>IF(SUM(G98:G106)=0,"",SUM(G98:G106))</f>
        <v/>
      </c>
      <c r="H107" s="70"/>
      <c r="I107" s="70" t="str">
        <f>IF(SUM(I98:I106)=0,"",SUM(I98:I106))</f>
        <v/>
      </c>
    </row>
    <row r="108" spans="1:10" ht="15.75" thickBot="1" x14ac:dyDescent="0.3">
      <c r="C108" s="44"/>
      <c r="D108" s="56"/>
      <c r="E108" s="44"/>
      <c r="F108" s="44"/>
      <c r="G108" s="44"/>
    </row>
    <row r="109" spans="1:10" ht="15.75" thickTop="1" x14ac:dyDescent="0.25">
      <c r="B109" s="89" t="s">
        <v>60</v>
      </c>
      <c r="C109" s="90"/>
    </row>
    <row r="110" spans="1:10" x14ac:dyDescent="0.25">
      <c r="B110" s="91" t="s">
        <v>61</v>
      </c>
      <c r="C110" s="92">
        <f>SUM(C9,C15,C21,C28,C32,C39,C45,C57,C61,C73,C79,C91,C95,C107)</f>
        <v>42</v>
      </c>
    </row>
    <row r="111" spans="1:10" x14ac:dyDescent="0.25">
      <c r="B111" s="91" t="s">
        <v>127</v>
      </c>
      <c r="C111" s="92">
        <f>SUM(E9,E15,E28,E21,E32,E39,E45,E57,E61,E73,E79,E91,E95,E107)</f>
        <v>9</v>
      </c>
    </row>
    <row r="112" spans="1:10" ht="15.75" thickBot="1" x14ac:dyDescent="0.3">
      <c r="B112" s="93" t="s">
        <v>62</v>
      </c>
      <c r="C112" s="94">
        <f>SUM(G21,G28,G32,G39,G45,G57,G61,G73,G79,G91,G95,G107)</f>
        <v>0</v>
      </c>
    </row>
    <row r="115" spans="11:13" x14ac:dyDescent="0.25">
      <c r="K115" s="85"/>
      <c r="L115" s="15"/>
      <c r="M115" s="15"/>
    </row>
    <row r="116" spans="11:13" x14ac:dyDescent="0.25">
      <c r="K116" s="95"/>
      <c r="L116" s="95"/>
      <c r="M116" s="15"/>
    </row>
    <row r="117" spans="11:13" x14ac:dyDescent="0.25">
      <c r="K117" s="15"/>
      <c r="L117" s="15"/>
      <c r="M117" s="15"/>
    </row>
    <row r="118" spans="11:13" x14ac:dyDescent="0.25">
      <c r="K118" s="15"/>
      <c r="L118" s="15"/>
      <c r="M118" s="15"/>
    </row>
    <row r="119" spans="11:13" x14ac:dyDescent="0.25">
      <c r="K119" s="15"/>
      <c r="L119" s="15"/>
      <c r="M119" s="15"/>
    </row>
    <row r="120" spans="11:13" x14ac:dyDescent="0.25">
      <c r="K120" s="15"/>
      <c r="L120" s="15"/>
      <c r="M120" s="15"/>
    </row>
    <row r="121" spans="11:13" x14ac:dyDescent="0.25">
      <c r="K121" s="15"/>
      <c r="L121" s="15"/>
      <c r="M121" s="15"/>
    </row>
    <row r="122" spans="11:13" x14ac:dyDescent="0.25">
      <c r="K122" s="15"/>
      <c r="L122" s="15"/>
      <c r="M122" s="15"/>
    </row>
    <row r="123" spans="11:13" x14ac:dyDescent="0.25">
      <c r="K123" s="15"/>
      <c r="L123" s="15"/>
      <c r="M123" s="15"/>
    </row>
    <row r="124" spans="11:13" x14ac:dyDescent="0.25">
      <c r="K124" s="15"/>
      <c r="L124" s="15"/>
      <c r="M124" s="15"/>
    </row>
    <row r="125" spans="11:13" x14ac:dyDescent="0.25">
      <c r="K125" s="15"/>
      <c r="L125" s="15"/>
      <c r="M125" s="15"/>
    </row>
    <row r="126" spans="11:13" x14ac:dyDescent="0.25">
      <c r="K126" s="15"/>
      <c r="L126" s="15"/>
      <c r="M126" s="15"/>
    </row>
    <row r="127" spans="11:13" x14ac:dyDescent="0.25">
      <c r="K127" s="15"/>
      <c r="L127" s="15"/>
      <c r="M127" s="15"/>
    </row>
    <row r="128" spans="11:13" x14ac:dyDescent="0.25">
      <c r="K128" s="15"/>
      <c r="L128" s="15"/>
      <c r="M128" s="15"/>
    </row>
    <row r="129" spans="11:13" x14ac:dyDescent="0.25">
      <c r="K129" s="15"/>
      <c r="L129" s="15"/>
      <c r="M129" s="15"/>
    </row>
    <row r="130" spans="11:13" x14ac:dyDescent="0.25">
      <c r="K130" s="15"/>
      <c r="L130" s="15"/>
      <c r="M130" s="15"/>
    </row>
    <row r="131" spans="11:13" x14ac:dyDescent="0.25">
      <c r="K131" s="15"/>
      <c r="L131" s="15"/>
      <c r="M131" s="15"/>
    </row>
    <row r="132" spans="11:13" x14ac:dyDescent="0.25">
      <c r="K132" s="15"/>
      <c r="L132" s="15"/>
      <c r="M132" s="15"/>
    </row>
    <row r="133" spans="11:13" x14ac:dyDescent="0.25">
      <c r="K133" s="15"/>
      <c r="L133" s="15"/>
      <c r="M133" s="15"/>
    </row>
    <row r="134" spans="11:13" x14ac:dyDescent="0.25">
      <c r="K134" s="15"/>
      <c r="L134" s="15"/>
      <c r="M134" s="15"/>
    </row>
    <row r="135" spans="11:13" x14ac:dyDescent="0.25">
      <c r="K135" s="15"/>
      <c r="L135" s="15"/>
      <c r="M135" s="15"/>
    </row>
    <row r="136" spans="11:13" x14ac:dyDescent="0.25">
      <c r="K136" s="15"/>
      <c r="L136" s="15"/>
      <c r="M136" s="15"/>
    </row>
    <row r="137" spans="11:13" x14ac:dyDescent="0.25">
      <c r="K137" s="15"/>
      <c r="L137" s="15"/>
      <c r="M137" s="15"/>
    </row>
    <row r="138" spans="11:13" x14ac:dyDescent="0.25">
      <c r="K138" s="15"/>
      <c r="L138" s="15"/>
      <c r="M138" s="15"/>
    </row>
    <row r="139" spans="11:13" x14ac:dyDescent="0.25">
      <c r="K139" s="15"/>
      <c r="L139" s="15"/>
      <c r="M139" s="15"/>
    </row>
    <row r="140" spans="11:13" x14ac:dyDescent="0.25">
      <c r="K140" s="85"/>
      <c r="L140" s="15"/>
      <c r="M140" s="15"/>
    </row>
    <row r="141" spans="11:13" x14ac:dyDescent="0.25">
      <c r="K141" s="85"/>
      <c r="L141" s="15"/>
    </row>
    <row r="142" spans="11:13" x14ac:dyDescent="0.25">
      <c r="K142" s="15"/>
      <c r="L142" s="15"/>
    </row>
    <row r="143" spans="11:13" x14ac:dyDescent="0.25">
      <c r="K143" s="15"/>
      <c r="L143" s="15"/>
    </row>
    <row r="144" spans="11:13" x14ac:dyDescent="0.25">
      <c r="K144" s="15"/>
      <c r="L144" s="15"/>
    </row>
    <row r="145" spans="11:12" x14ac:dyDescent="0.25">
      <c r="K145" s="15"/>
      <c r="L145" s="15"/>
    </row>
    <row r="146" spans="11:12" x14ac:dyDescent="0.25">
      <c r="K146" s="15"/>
      <c r="L146" s="15"/>
    </row>
    <row r="147" spans="11:12" x14ac:dyDescent="0.25">
      <c r="K147" s="15"/>
      <c r="L147" s="15"/>
    </row>
    <row r="148" spans="11:12" x14ac:dyDescent="0.25">
      <c r="K148" s="15"/>
      <c r="L148" s="15"/>
    </row>
    <row r="149" spans="11:12" x14ac:dyDescent="0.25">
      <c r="K149" s="15"/>
      <c r="L149" s="15"/>
    </row>
    <row r="150" spans="11:12" x14ac:dyDescent="0.25">
      <c r="K150" s="15"/>
      <c r="L150" s="15"/>
    </row>
    <row r="151" spans="11:12" x14ac:dyDescent="0.25">
      <c r="K151" s="15"/>
      <c r="L151" s="15"/>
    </row>
    <row r="152" spans="11:12" x14ac:dyDescent="0.25">
      <c r="K152" s="15"/>
      <c r="L152" s="15"/>
    </row>
    <row r="153" spans="11:12" x14ac:dyDescent="0.25">
      <c r="K153" s="15"/>
      <c r="L153" s="15"/>
    </row>
    <row r="154" spans="11:12" x14ac:dyDescent="0.25">
      <c r="K154" s="15"/>
      <c r="L154" s="15"/>
    </row>
    <row r="155" spans="11:12" x14ac:dyDescent="0.25">
      <c r="K155" s="15"/>
      <c r="L155" s="15"/>
    </row>
    <row r="156" spans="11:12" x14ac:dyDescent="0.25">
      <c r="K156" s="15"/>
      <c r="L156" s="15"/>
    </row>
    <row r="157" spans="11:12" x14ac:dyDescent="0.25">
      <c r="K157" s="15"/>
      <c r="L157" s="15"/>
    </row>
    <row r="158" spans="11:12" x14ac:dyDescent="0.25">
      <c r="K158" s="15"/>
      <c r="L158" s="15"/>
    </row>
    <row r="159" spans="11:12" x14ac:dyDescent="0.25">
      <c r="K159" s="15"/>
      <c r="L159" s="15"/>
    </row>
    <row r="160" spans="11:12" x14ac:dyDescent="0.25">
      <c r="K160" s="15"/>
      <c r="L160" s="15"/>
    </row>
    <row r="161" spans="11:12" x14ac:dyDescent="0.25">
      <c r="K161" s="15"/>
      <c r="L161" s="15"/>
    </row>
  </sheetData>
  <conditionalFormatting sqref="C21">
    <cfRule type="expression" dxfId="13" priority="13">
      <formula>AND(C21&lt;&gt;"", C21&gt;10)</formula>
    </cfRule>
  </conditionalFormatting>
  <conditionalFormatting sqref="C28">
    <cfRule type="expression" dxfId="12" priority="6">
      <formula>AND(C28&lt;&gt;"", C28&gt;15)</formula>
    </cfRule>
  </conditionalFormatting>
  <conditionalFormatting sqref="C32">
    <cfRule type="expression" dxfId="11" priority="11">
      <formula>AND(C32&lt;&gt;"", C32&gt;3)</formula>
    </cfRule>
  </conditionalFormatting>
  <conditionalFormatting sqref="C39">
    <cfRule type="expression" dxfId="10" priority="5">
      <formula>AND(C39&lt;&gt;"", C39&gt;15)</formula>
    </cfRule>
  </conditionalFormatting>
  <conditionalFormatting sqref="C45">
    <cfRule type="expression" dxfId="9" priority="14">
      <formula xml:space="preserve"> AND(C45&lt;&gt;"", C45&gt;10)</formula>
    </cfRule>
  </conditionalFormatting>
  <conditionalFormatting sqref="C57">
    <cfRule type="expression" dxfId="8" priority="4">
      <formula>AND(C57&lt;&gt;"", C57&gt;15)</formula>
    </cfRule>
  </conditionalFormatting>
  <conditionalFormatting sqref="C61">
    <cfRule type="expression" dxfId="7" priority="10">
      <formula>AND(C61&lt;&gt;"", C61&gt;3)</formula>
    </cfRule>
  </conditionalFormatting>
  <conditionalFormatting sqref="C73">
    <cfRule type="expression" dxfId="6" priority="3">
      <formula>AND(C73&lt;&gt;"", C73&gt;15)</formula>
    </cfRule>
  </conditionalFormatting>
  <conditionalFormatting sqref="C79">
    <cfRule type="expression" dxfId="5" priority="12">
      <formula>AND(C79&lt;&gt;"", C79&gt;10)</formula>
    </cfRule>
  </conditionalFormatting>
  <conditionalFormatting sqref="C91">
    <cfRule type="expression" dxfId="4" priority="2">
      <formula>AND(C91&lt;&gt;"", C91&gt;15)</formula>
    </cfRule>
  </conditionalFormatting>
  <conditionalFormatting sqref="C95">
    <cfRule type="expression" dxfId="3" priority="9">
      <formula>AND(C95&lt;&gt;"", C95&gt;3)</formula>
    </cfRule>
  </conditionalFormatting>
  <conditionalFormatting sqref="C107">
    <cfRule type="expression" dxfId="2" priority="1">
      <formula>AND(C107&lt;&gt;"", C107&gt;15)</formula>
    </cfRule>
  </conditionalFormatting>
  <conditionalFormatting sqref="C111">
    <cfRule type="expression" dxfId="1" priority="8">
      <formula>AND(C111&lt;&gt;"", C111&gt;43)</formula>
    </cfRule>
  </conditionalFormatting>
  <conditionalFormatting sqref="C112">
    <cfRule type="expression" dxfId="0" priority="7">
      <formula>AND(C112&lt;&gt;"", C112&gt;22)</formula>
    </cfRule>
  </conditionalFormatting>
  <dataValidations xWindow="100" yWindow="506" count="12">
    <dataValidation type="list" allowBlank="1" showInputMessage="1" sqref="B82 B48" xr:uid="{FB9C9262-B174-441A-98CD-568873D2A362}">
      <formula1 xml:space="preserve"> FAList</formula1>
    </dataValidation>
    <dataValidation type="list" allowBlank="1" showInputMessage="1" sqref="B83 B49" xr:uid="{587E5C3F-2CA5-4024-AE38-5EB9A3B2BEEB}">
      <formula1 xml:space="preserve"> FBList</formula1>
    </dataValidation>
    <dataValidation type="list" allowBlank="1" showInputMessage="1" sqref="B84 B50" xr:uid="{36CE829C-9C4E-44D2-A488-8CDB553E43E1}">
      <formula1 xml:space="preserve"> FB2List</formula1>
    </dataValidation>
    <dataValidation type="list" allowBlank="1" showInputMessage="1" sqref="B98 B64" xr:uid="{26EC17BB-7923-47AF-85FC-34D4B36015BE}">
      <formula1 xml:space="preserve"> SAList</formula1>
    </dataValidation>
    <dataValidation type="list" allowBlank="1" showInputMessage="1" sqref="B99 B65" xr:uid="{EAF81CE5-0136-49AA-89EE-3159EC29E3A8}">
      <formula1 xml:space="preserve"> SBList</formula1>
    </dataValidation>
    <dataValidation type="list" allowBlank="1" showInputMessage="1" sqref="B100 B66" xr:uid="{DE1BB6AC-4181-4C44-A6CF-85FD91442F54}">
      <formula1 xml:space="preserve"> SB2List</formula1>
    </dataValidation>
    <dataValidation type="list" allowBlank="1" showInputMessage="1" sqref="B51:B55 B85:B89" xr:uid="{363C074B-A209-4A93-9DF2-AD23AE04AAC5}">
      <formula1 xml:space="preserve"> FOList</formula1>
    </dataValidation>
    <dataValidation type="list" allowBlank="1" showInputMessage="1" sqref="B67:B71 B101:B105" xr:uid="{5F3D68D8-5114-4B87-9F6F-646AC800B854}">
      <formula1 xml:space="preserve"> SOList</formula1>
    </dataValidation>
    <dataValidation type="list" allowBlank="1" showInputMessage="1" sqref="B106 B56 B72 B90" xr:uid="{B6853547-5D55-4EC2-AB31-11670D923A62}">
      <formula1 xml:space="preserve"> EXPList</formula1>
    </dataValidation>
    <dataValidation type="list" allowBlank="1" showInputMessage="1" sqref="B41:B44 B75:B78 B17:B20" xr:uid="{919B4EE2-F100-4CF0-BBAF-D44C254DAB30}">
      <formula1 xml:space="preserve"> SUList</formula1>
    </dataValidation>
    <dataValidation type="list" allowBlank="1" showInputMessage="1" sqref="B30:B31 B59:B60 B93:B94" xr:uid="{5561871A-615D-41FD-BD2A-E42B1706F472}">
      <formula1 xml:space="preserve"> JTList</formula1>
    </dataValidation>
    <dataValidation type="list" allowBlank="1" showInputMessage="1" sqref="B38" xr:uid="{9EE4BBC8-5801-4D86-B978-8FD30E152AB2}">
      <formula1 xml:space="preserve"> FREL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587A5-82F1-4B67-ACC8-14993EA363FE}">
  <dimension ref="A1:A10"/>
  <sheetViews>
    <sheetView showGridLines="0" workbookViewId="0">
      <selection activeCell="D11" sqref="D11"/>
    </sheetView>
  </sheetViews>
  <sheetFormatPr defaultRowHeight="15" x14ac:dyDescent="0.25"/>
  <cols>
    <col min="1" max="1" width="39.140625" customWidth="1"/>
  </cols>
  <sheetData>
    <row r="1" spans="1:1" ht="19.899999999999999" customHeight="1" thickTop="1" x14ac:dyDescent="0.3">
      <c r="A1" s="18" t="s">
        <v>116</v>
      </c>
    </row>
    <row r="2" spans="1:1" ht="19.899999999999999" customHeight="1" x14ac:dyDescent="0.25">
      <c r="A2" s="19" t="s">
        <v>117</v>
      </c>
    </row>
    <row r="3" spans="1:1" ht="19.899999999999999" customHeight="1" x14ac:dyDescent="0.25">
      <c r="A3" s="20" t="s">
        <v>118</v>
      </c>
    </row>
    <row r="4" spans="1:1" ht="19.899999999999999" customHeight="1" x14ac:dyDescent="0.25">
      <c r="A4" s="19" t="s">
        <v>119</v>
      </c>
    </row>
    <row r="5" spans="1:1" ht="19.899999999999999" customHeight="1" x14ac:dyDescent="0.25">
      <c r="A5" s="20" t="s">
        <v>120</v>
      </c>
    </row>
    <row r="6" spans="1:1" ht="19.899999999999999" customHeight="1" x14ac:dyDescent="0.25">
      <c r="A6" s="19" t="s">
        <v>121</v>
      </c>
    </row>
    <row r="7" spans="1:1" ht="19.899999999999999" customHeight="1" x14ac:dyDescent="0.25">
      <c r="A7" s="20" t="s">
        <v>122</v>
      </c>
    </row>
    <row r="8" spans="1:1" ht="19.899999999999999" customHeight="1" x14ac:dyDescent="0.25">
      <c r="A8" s="21" t="s">
        <v>123</v>
      </c>
    </row>
    <row r="9" spans="1:1" ht="19.899999999999999" customHeight="1" thickBot="1" x14ac:dyDescent="0.3">
      <c r="A9" s="22" t="s">
        <v>124</v>
      </c>
    </row>
    <row r="10" spans="1:1" ht="15.75" thickTop="1" x14ac:dyDescent="0.25"/>
  </sheetData>
  <hyperlinks>
    <hyperlink ref="A2" r:id="rId1" xr:uid="{73F2DA4D-6B78-49E2-9CB2-4B6448A647B2}"/>
    <hyperlink ref="A3" r:id="rId2" xr:uid="{03655D36-5F39-4CB2-BD90-E31E881F79C4}"/>
    <hyperlink ref="A4" r:id="rId3" xr:uid="{44289F83-B97A-4174-8D6E-3C1DD43877EA}"/>
    <hyperlink ref="A5" r:id="rId4" xr:uid="{0A69ABAE-948D-48EC-AA15-A795ADF8345F}"/>
    <hyperlink ref="A6" r:id="rId5" xr:uid="{3E91CD41-CD60-44B9-859C-179CD8C47EA1}"/>
    <hyperlink ref="A7" r:id="rId6" xr:uid="{6F613150-2DE4-4CD7-8C5E-1B4B0B9A837F}"/>
    <hyperlink ref="A9" r:id="rId7" xr:uid="{513CB48A-DFA2-4BD9-B0D0-7632E4222757}"/>
    <hyperlink ref="A8" r:id="rId8" xr:uid="{5D48BE3A-55B3-4011-8ABA-27B59750E940}"/>
  </hyperlinks>
  <pageMargins left="0.7" right="0.7" top="0.75" bottom="0.75" header="0.3" footer="0.3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1C55-CD71-4651-B3FD-EC31C943DCB5}">
  <dimension ref="A1:AC18"/>
  <sheetViews>
    <sheetView topLeftCell="R1" workbookViewId="0">
      <selection activeCell="AB1" sqref="AB1"/>
    </sheetView>
  </sheetViews>
  <sheetFormatPr defaultRowHeight="15" x14ac:dyDescent="0.25"/>
  <cols>
    <col min="1" max="1" width="26.28515625" bestFit="1" customWidth="1"/>
    <col min="2" max="2" width="7.7109375" bestFit="1" customWidth="1"/>
    <col min="3" max="3" width="32.140625" bestFit="1" customWidth="1"/>
    <col min="4" max="4" width="7.42578125" bestFit="1" customWidth="1"/>
    <col min="5" max="5" width="18.28515625" bestFit="1" customWidth="1"/>
    <col min="6" max="6" width="8.42578125" bestFit="1" customWidth="1"/>
    <col min="8" max="8" width="28" bestFit="1" customWidth="1"/>
    <col min="9" max="9" width="7.7109375" bestFit="1" customWidth="1"/>
    <col min="10" max="10" width="26.28515625" bestFit="1" customWidth="1"/>
    <col min="11" max="11" width="7.5703125" bestFit="1" customWidth="1"/>
    <col min="12" max="12" width="21.7109375" bestFit="1" customWidth="1"/>
    <col min="13" max="13" width="8.5703125" bestFit="1" customWidth="1"/>
    <col min="15" max="15" width="29.140625" bestFit="1" customWidth="1"/>
    <col min="16" max="16" width="7.7109375" bestFit="1" customWidth="1"/>
    <col min="17" max="17" width="28" bestFit="1" customWidth="1"/>
    <col min="18" max="18" width="7.7109375" bestFit="1" customWidth="1"/>
    <col min="19" max="19" width="22.7109375" bestFit="1" customWidth="1"/>
    <col min="21" max="21" width="33.7109375" bestFit="1" customWidth="1"/>
    <col min="22" max="22" width="6.42578125" bestFit="1" customWidth="1"/>
    <col min="23" max="23" width="7.7109375" bestFit="1" customWidth="1"/>
    <col min="25" max="25" width="21" bestFit="1" customWidth="1"/>
    <col min="26" max="26" width="6.140625" bestFit="1" customWidth="1"/>
    <col min="28" max="29" width="10.42578125" customWidth="1"/>
  </cols>
  <sheetData>
    <row r="1" spans="1:29" x14ac:dyDescent="0.25">
      <c r="A1" t="s">
        <v>169</v>
      </c>
      <c r="B1" t="s">
        <v>63</v>
      </c>
      <c r="C1" t="s">
        <v>170</v>
      </c>
      <c r="D1" t="s">
        <v>64</v>
      </c>
      <c r="E1" t="s">
        <v>128</v>
      </c>
      <c r="F1" t="s">
        <v>144</v>
      </c>
      <c r="H1" t="s">
        <v>171</v>
      </c>
      <c r="I1" t="s">
        <v>90</v>
      </c>
      <c r="J1" t="s">
        <v>172</v>
      </c>
      <c r="K1" t="s">
        <v>91</v>
      </c>
      <c r="L1" t="s">
        <v>139</v>
      </c>
      <c r="M1" t="s">
        <v>145</v>
      </c>
      <c r="O1" t="s">
        <v>180</v>
      </c>
      <c r="P1" t="s">
        <v>65</v>
      </c>
      <c r="Q1" t="s">
        <v>181</v>
      </c>
      <c r="R1" t="s">
        <v>92</v>
      </c>
      <c r="S1" t="s">
        <v>157</v>
      </c>
      <c r="U1" t="s">
        <v>93</v>
      </c>
      <c r="V1" t="s">
        <v>146</v>
      </c>
      <c r="W1" t="s">
        <v>92</v>
      </c>
      <c r="Y1" t="s">
        <v>147</v>
      </c>
      <c r="Z1" t="s">
        <v>151</v>
      </c>
      <c r="AB1" t="s">
        <v>199</v>
      </c>
      <c r="AC1" t="s">
        <v>200</v>
      </c>
    </row>
    <row r="2" spans="1:29" x14ac:dyDescent="0.25">
      <c r="A2" t="s">
        <v>158</v>
      </c>
      <c r="B2">
        <v>3</v>
      </c>
      <c r="C2" t="s">
        <v>165</v>
      </c>
      <c r="D2">
        <v>3</v>
      </c>
      <c r="E2" t="s">
        <v>143</v>
      </c>
      <c r="F2">
        <v>3</v>
      </c>
      <c r="H2" t="s">
        <v>158</v>
      </c>
      <c r="I2">
        <v>3</v>
      </c>
      <c r="J2" t="s">
        <v>165</v>
      </c>
      <c r="K2">
        <v>3</v>
      </c>
      <c r="L2" t="s">
        <v>143</v>
      </c>
      <c r="M2">
        <v>3</v>
      </c>
      <c r="O2" t="s">
        <v>66</v>
      </c>
      <c r="P2">
        <v>2</v>
      </c>
      <c r="Q2" t="s">
        <v>66</v>
      </c>
      <c r="R2">
        <v>2</v>
      </c>
      <c r="S2" t="s">
        <v>67</v>
      </c>
      <c r="U2" t="s">
        <v>94</v>
      </c>
      <c r="V2">
        <v>3</v>
      </c>
      <c r="Y2" t="s">
        <v>148</v>
      </c>
      <c r="Z2">
        <v>1</v>
      </c>
      <c r="AB2" t="s">
        <v>149</v>
      </c>
      <c r="AC2">
        <v>2</v>
      </c>
    </row>
    <row r="3" spans="1:29" x14ac:dyDescent="0.25">
      <c r="A3" t="s">
        <v>159</v>
      </c>
      <c r="B3">
        <v>3</v>
      </c>
      <c r="C3" t="s">
        <v>166</v>
      </c>
      <c r="D3">
        <v>3</v>
      </c>
      <c r="E3" t="s">
        <v>140</v>
      </c>
      <c r="F3">
        <v>2</v>
      </c>
      <c r="H3" t="s">
        <v>163</v>
      </c>
      <c r="I3">
        <v>3</v>
      </c>
      <c r="J3" t="s">
        <v>173</v>
      </c>
      <c r="K3">
        <v>3</v>
      </c>
      <c r="L3" t="s">
        <v>141</v>
      </c>
      <c r="M3">
        <v>3</v>
      </c>
      <c r="O3" t="s">
        <v>68</v>
      </c>
      <c r="P3">
        <v>3</v>
      </c>
      <c r="Q3" t="s">
        <v>68</v>
      </c>
      <c r="R3">
        <v>3</v>
      </c>
      <c r="S3" t="s">
        <v>69</v>
      </c>
      <c r="U3" t="s">
        <v>95</v>
      </c>
      <c r="V3">
        <v>2</v>
      </c>
      <c r="Y3" t="s">
        <v>149</v>
      </c>
      <c r="Z3">
        <v>2</v>
      </c>
      <c r="AB3" t="s">
        <v>150</v>
      </c>
      <c r="AC3">
        <v>3</v>
      </c>
    </row>
    <row r="4" spans="1:29" x14ac:dyDescent="0.25">
      <c r="A4" t="s">
        <v>160</v>
      </c>
      <c r="B4">
        <v>3</v>
      </c>
      <c r="C4" t="s">
        <v>167</v>
      </c>
      <c r="H4" t="s">
        <v>164</v>
      </c>
      <c r="I4">
        <v>3</v>
      </c>
      <c r="J4" t="s">
        <v>174</v>
      </c>
      <c r="K4">
        <v>3</v>
      </c>
      <c r="L4" t="s">
        <v>142</v>
      </c>
      <c r="M4">
        <v>3</v>
      </c>
      <c r="O4" t="s">
        <v>70</v>
      </c>
      <c r="P4">
        <v>2</v>
      </c>
      <c r="Q4" t="s">
        <v>96</v>
      </c>
      <c r="R4">
        <v>3</v>
      </c>
      <c r="S4" t="s">
        <v>71</v>
      </c>
      <c r="U4" t="s">
        <v>68</v>
      </c>
      <c r="V4">
        <v>3</v>
      </c>
      <c r="W4">
        <v>3</v>
      </c>
      <c r="Y4" t="s">
        <v>150</v>
      </c>
      <c r="Z4">
        <v>3</v>
      </c>
      <c r="AB4" t="s">
        <v>67</v>
      </c>
    </row>
    <row r="5" spans="1:29" x14ac:dyDescent="0.25">
      <c r="A5" t="s">
        <v>161</v>
      </c>
      <c r="B5">
        <v>3</v>
      </c>
      <c r="C5" t="s">
        <v>168</v>
      </c>
      <c r="D5">
        <v>3</v>
      </c>
      <c r="H5" t="s">
        <v>161</v>
      </c>
      <c r="I5">
        <v>3</v>
      </c>
      <c r="J5" t="s">
        <v>167</v>
      </c>
      <c r="O5" t="s">
        <v>72</v>
      </c>
      <c r="P5">
        <v>3</v>
      </c>
      <c r="Q5" t="s">
        <v>97</v>
      </c>
      <c r="R5">
        <v>2</v>
      </c>
      <c r="S5" t="s">
        <v>73</v>
      </c>
      <c r="U5" t="s">
        <v>66</v>
      </c>
      <c r="V5">
        <v>2</v>
      </c>
      <c r="W5">
        <v>2</v>
      </c>
      <c r="Y5" t="s">
        <v>114</v>
      </c>
      <c r="Z5">
        <v>3</v>
      </c>
    </row>
    <row r="6" spans="1:29" x14ac:dyDescent="0.25">
      <c r="A6" t="s">
        <v>162</v>
      </c>
      <c r="B6">
        <v>2</v>
      </c>
      <c r="C6" t="s">
        <v>178</v>
      </c>
      <c r="D6">
        <v>3</v>
      </c>
      <c r="H6" t="s">
        <v>162</v>
      </c>
      <c r="I6">
        <v>2</v>
      </c>
      <c r="J6" t="s">
        <v>175</v>
      </c>
      <c r="K6">
        <v>3</v>
      </c>
      <c r="O6" t="s">
        <v>74</v>
      </c>
      <c r="P6">
        <v>3</v>
      </c>
      <c r="Q6" t="s">
        <v>98</v>
      </c>
      <c r="R6">
        <v>3</v>
      </c>
      <c r="S6" t="s">
        <v>75</v>
      </c>
      <c r="U6" t="s">
        <v>67</v>
      </c>
      <c r="Y6" t="s">
        <v>115</v>
      </c>
      <c r="Z6">
        <v>3</v>
      </c>
    </row>
    <row r="7" spans="1:29" x14ac:dyDescent="0.25">
      <c r="C7" t="s">
        <v>179</v>
      </c>
      <c r="D7">
        <v>3</v>
      </c>
      <c r="J7" t="s">
        <v>176</v>
      </c>
      <c r="K7">
        <v>3</v>
      </c>
      <c r="O7" t="s">
        <v>76</v>
      </c>
      <c r="P7">
        <v>2</v>
      </c>
      <c r="Q7" t="s">
        <v>99</v>
      </c>
      <c r="R7">
        <v>3</v>
      </c>
      <c r="S7" t="s">
        <v>77</v>
      </c>
      <c r="U7" t="s">
        <v>100</v>
      </c>
      <c r="V7">
        <v>2</v>
      </c>
      <c r="Y7" t="s">
        <v>152</v>
      </c>
      <c r="Z7">
        <v>2</v>
      </c>
    </row>
    <row r="8" spans="1:29" x14ac:dyDescent="0.25">
      <c r="J8" t="s">
        <v>177</v>
      </c>
      <c r="K8">
        <v>2</v>
      </c>
      <c r="O8" t="s">
        <v>78</v>
      </c>
      <c r="P8">
        <v>2</v>
      </c>
      <c r="Q8" t="s">
        <v>101</v>
      </c>
      <c r="R8">
        <v>3</v>
      </c>
      <c r="S8" t="s">
        <v>79</v>
      </c>
      <c r="U8" t="s">
        <v>102</v>
      </c>
      <c r="V8">
        <v>3</v>
      </c>
    </row>
    <row r="9" spans="1:29" x14ac:dyDescent="0.25">
      <c r="O9" t="s">
        <v>80</v>
      </c>
      <c r="P9">
        <v>1</v>
      </c>
      <c r="Q9" t="s">
        <v>103</v>
      </c>
      <c r="R9">
        <v>2</v>
      </c>
      <c r="U9" t="s">
        <v>104</v>
      </c>
      <c r="V9">
        <v>2</v>
      </c>
    </row>
    <row r="10" spans="1:29" x14ac:dyDescent="0.25">
      <c r="O10" t="s">
        <v>81</v>
      </c>
      <c r="P10">
        <v>2</v>
      </c>
      <c r="Q10" t="s">
        <v>105</v>
      </c>
      <c r="R10">
        <v>3</v>
      </c>
      <c r="U10" t="s">
        <v>153</v>
      </c>
      <c r="V10">
        <v>3</v>
      </c>
      <c r="W10">
        <v>3</v>
      </c>
    </row>
    <row r="11" spans="1:29" x14ac:dyDescent="0.25">
      <c r="O11" t="s">
        <v>82</v>
      </c>
      <c r="P11">
        <v>3</v>
      </c>
      <c r="Q11" t="s">
        <v>106</v>
      </c>
      <c r="R11">
        <v>2</v>
      </c>
      <c r="U11" t="s">
        <v>154</v>
      </c>
      <c r="V11">
        <v>3</v>
      </c>
      <c r="W11">
        <v>3</v>
      </c>
    </row>
    <row r="12" spans="1:29" x14ac:dyDescent="0.25">
      <c r="O12" t="s">
        <v>83</v>
      </c>
      <c r="P12">
        <v>3</v>
      </c>
      <c r="Q12" t="s">
        <v>108</v>
      </c>
      <c r="R12">
        <v>3</v>
      </c>
      <c r="U12" t="s">
        <v>107</v>
      </c>
      <c r="V12">
        <v>3</v>
      </c>
      <c r="W12">
        <v>3</v>
      </c>
    </row>
    <row r="13" spans="1:29" x14ac:dyDescent="0.25">
      <c r="O13" t="s">
        <v>84</v>
      </c>
      <c r="P13">
        <v>3</v>
      </c>
      <c r="Q13" t="s">
        <v>109</v>
      </c>
      <c r="R13">
        <v>2</v>
      </c>
      <c r="U13" t="s">
        <v>80</v>
      </c>
      <c r="V13">
        <v>1</v>
      </c>
      <c r="W13">
        <v>3</v>
      </c>
    </row>
    <row r="14" spans="1:29" x14ac:dyDescent="0.25">
      <c r="O14" t="s">
        <v>85</v>
      </c>
      <c r="P14">
        <v>3</v>
      </c>
      <c r="Q14" t="s">
        <v>111</v>
      </c>
      <c r="R14">
        <v>3</v>
      </c>
      <c r="U14" t="s">
        <v>110</v>
      </c>
      <c r="V14">
        <v>3</v>
      </c>
      <c r="W14">
        <v>3</v>
      </c>
    </row>
    <row r="15" spans="1:29" x14ac:dyDescent="0.25">
      <c r="O15" t="s">
        <v>86</v>
      </c>
      <c r="P15">
        <v>3</v>
      </c>
      <c r="Q15" t="s">
        <v>112</v>
      </c>
      <c r="R15">
        <v>3</v>
      </c>
      <c r="U15" t="s">
        <v>155</v>
      </c>
      <c r="V15">
        <v>3</v>
      </c>
      <c r="W15">
        <v>3</v>
      </c>
    </row>
    <row r="16" spans="1:29" x14ac:dyDescent="0.25">
      <c r="O16" t="s">
        <v>87</v>
      </c>
      <c r="P16">
        <v>3</v>
      </c>
      <c r="Q16" t="s">
        <v>113</v>
      </c>
      <c r="R16">
        <v>3</v>
      </c>
      <c r="U16" t="s">
        <v>156</v>
      </c>
      <c r="V16">
        <v>3</v>
      </c>
      <c r="W16">
        <v>3</v>
      </c>
    </row>
    <row r="17" spans="15:22" x14ac:dyDescent="0.25">
      <c r="O17" t="s">
        <v>88</v>
      </c>
      <c r="P17">
        <v>3</v>
      </c>
      <c r="Q17" t="s">
        <v>86</v>
      </c>
      <c r="R17">
        <v>3</v>
      </c>
      <c r="U17" t="s">
        <v>114</v>
      </c>
      <c r="V17">
        <v>3</v>
      </c>
    </row>
    <row r="18" spans="15:22" x14ac:dyDescent="0.25">
      <c r="O18" t="s">
        <v>89</v>
      </c>
      <c r="P18">
        <v>2</v>
      </c>
      <c r="U18" t="s">
        <v>115</v>
      </c>
      <c r="V18">
        <v>3</v>
      </c>
    </row>
  </sheetData>
  <pageMargins left="0.7" right="0.7" top="0.75" bottom="0.75" header="0.3" footer="0.3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Graduation Req's</vt:lpstr>
      <vt:lpstr>Plan</vt:lpstr>
      <vt:lpstr>Certificates</vt:lpstr>
      <vt:lpstr>Class_list</vt:lpstr>
      <vt:lpstr>EXPList</vt:lpstr>
      <vt:lpstr>FAList</vt:lpstr>
      <vt:lpstr>FB2List</vt:lpstr>
      <vt:lpstr>FBList</vt:lpstr>
      <vt:lpstr>FOList</vt:lpstr>
      <vt:lpstr>FREL</vt:lpstr>
      <vt:lpstr>JTList</vt:lpstr>
      <vt:lpstr>SAList</vt:lpstr>
      <vt:lpstr>SB2List</vt:lpstr>
      <vt:lpstr>SBList</vt:lpstr>
      <vt:lpstr>SOList</vt:lpstr>
      <vt:lpstr>SUList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Stein, Erin</dc:creator>
  <cp:keywords/>
  <dc:description/>
  <cp:lastModifiedBy>Borrego, Adam</cp:lastModifiedBy>
  <cp:revision/>
  <dcterms:created xsi:type="dcterms:W3CDTF">2020-01-31T14:55:55Z</dcterms:created>
  <dcterms:modified xsi:type="dcterms:W3CDTF">2026-03-12T21:30:40Z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b3867f-0082-4670-95fd-04f3baffdb5a_Enabled">
    <vt:lpwstr>true</vt:lpwstr>
  </property>
  <property fmtid="{D5CDD505-2E9C-101B-9397-08002B2CF9AE}" pid="3" name="MSIP_Label_90b3867f-0082-4670-95fd-04f3baffdb5a_SetDate">
    <vt:lpwstr>2024-01-17T22:43:03Z</vt:lpwstr>
  </property>
  <property fmtid="{D5CDD505-2E9C-101B-9397-08002B2CF9AE}" pid="4" name="MSIP_Label_90b3867f-0082-4670-95fd-04f3baffdb5a_Method">
    <vt:lpwstr>Standard</vt:lpwstr>
  </property>
  <property fmtid="{D5CDD505-2E9C-101B-9397-08002B2CF9AE}" pid="5" name="MSIP_Label_90b3867f-0082-4670-95fd-04f3baffdb5a_Name">
    <vt:lpwstr>defa4170-0d19-0005-0004-bc88714345d2</vt:lpwstr>
  </property>
  <property fmtid="{D5CDD505-2E9C-101B-9397-08002B2CF9AE}" pid="6" name="MSIP_Label_90b3867f-0082-4670-95fd-04f3baffdb5a_SiteId">
    <vt:lpwstr>c78e5de1-c880-4d42-ad27-77da50fda66a</vt:lpwstr>
  </property>
  <property fmtid="{D5CDD505-2E9C-101B-9397-08002B2CF9AE}" pid="7" name="MSIP_Label_90b3867f-0082-4670-95fd-04f3baffdb5a_ActionId">
    <vt:lpwstr>0476248e-ffd0-4d22-a9fc-1b3e5b3f64dc</vt:lpwstr>
  </property>
  <property fmtid="{D5CDD505-2E9C-101B-9397-08002B2CF9AE}" pid="8" name="MSIP_Label_90b3867f-0082-4670-95fd-04f3baffdb5a_ContentBits">
    <vt:lpwstr>0</vt:lpwstr>
  </property>
</Properties>
</file>